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da1941dd981868/桌面/"/>
    </mc:Choice>
  </mc:AlternateContent>
  <xr:revisionPtr revIDLastSave="8" documentId="8_{E2C9A69A-6140-4888-9D76-A62EB6334572}" xr6:coauthVersionLast="47" xr6:coauthVersionMax="47" xr10:uidLastSave="{627EB8CB-7C1F-4FF9-827B-7CB143F41AAA}"/>
  <bookViews>
    <workbookView xWindow="-120" yWindow="-120" windowWidth="29040" windowHeight="15720" tabRatio="760" firstSheet="1" activeTab="1" xr2:uid="{00000000-000D-0000-FFFF-FFFF00000000}"/>
  </bookViews>
  <sheets>
    <sheet name="PROFORMA INVOICE (PI)" sheetId="7" state="hidden" r:id="rId1"/>
    <sheet name="COMMERCIAL INVOICE(CI) AWP" sheetId="8" r:id="rId2"/>
    <sheet name="Sheet9" sheetId="29" state="hidden" r:id="rId3"/>
    <sheet name="Sheet8" sheetId="28" state="hidden" r:id="rId4"/>
    <sheet name="Sheet7" sheetId="27" state="hidden" r:id="rId5"/>
    <sheet name="Sheet5" sheetId="25" state="hidden" r:id="rId6"/>
    <sheet name="Sheet4" sheetId="24" state="hidden" r:id="rId7"/>
    <sheet name="Sheet3" sheetId="23" state="hidden" r:id="rId8"/>
    <sheet name="PACKING LIST" sheetId="9" r:id="rId9"/>
    <sheet name="报关单" sheetId="30" r:id="rId10"/>
    <sheet name="报关要素" sheetId="31" r:id="rId11"/>
    <sheet name="Sheet6" sheetId="26" state="hidden" r:id="rId12"/>
    <sheet name="Sheet1" sheetId="22" state="hidden" r:id="rId13"/>
    <sheet name="Sheet2" sheetId="19" state="hidden" r:id="rId14"/>
  </sheets>
  <externalReferences>
    <externalReference r:id="rId15"/>
  </externalReferences>
  <definedNames>
    <definedName name="_xlnm._FilterDatabase" localSheetId="1" hidden="1">'COMMERCIAL INVOICE(CI) AWP'!$A$10:$P$10</definedName>
    <definedName name="_xlnm._FilterDatabase" localSheetId="8" hidden="1">'PACKING LIST'!$A$8:$XEQ$9</definedName>
    <definedName name="_xlnm._FilterDatabase" localSheetId="3" hidden="1">Sheet8!$A$1:$H$15</definedName>
    <definedName name="_xlnm.Print_Area" localSheetId="1">'COMMERCIAL INVOICE(CI) AWP'!$A$1:$Q$33</definedName>
    <definedName name="_xlnm.Print_Area" localSheetId="8">'PACKING LIST'!$A$1:$H$30</definedName>
    <definedName name="_xlnm.Print_Area" localSheetId="0">'PROFORMA INVOICE (PI)'!$B$1:$H$29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0" l="1"/>
  <c r="G15" i="30" s="1"/>
  <c r="H14" i="30"/>
  <c r="G14" i="30" s="1"/>
  <c r="J9" i="30"/>
  <c r="H9" i="30"/>
  <c r="F9" i="30"/>
  <c r="E9" i="30"/>
  <c r="D9" i="30"/>
  <c r="C7" i="30"/>
  <c r="B7" i="9"/>
  <c r="B6" i="9"/>
  <c r="G25" i="9"/>
  <c r="E25" i="9"/>
  <c r="D25" i="9"/>
  <c r="F24" i="9"/>
  <c r="F23" i="9"/>
  <c r="F22" i="9"/>
  <c r="F21" i="9"/>
  <c r="F20" i="9"/>
  <c r="F19" i="9" l="1"/>
  <c r="F18" i="9"/>
  <c r="F17" i="9"/>
  <c r="F16" i="9"/>
  <c r="F15" i="9"/>
  <c r="F14" i="9"/>
  <c r="F13" i="9"/>
  <c r="F12" i="9"/>
  <c r="F11" i="9"/>
  <c r="R14" i="29" l="1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R53" i="29"/>
  <c r="R54" i="29"/>
  <c r="R55" i="29"/>
  <c r="R56" i="29"/>
  <c r="R57" i="29"/>
  <c r="R58" i="29"/>
  <c r="F2" i="29"/>
  <c r="F3" i="29"/>
  <c r="F1" i="29"/>
  <c r="E2" i="29"/>
  <c r="E3" i="29"/>
  <c r="D2" i="29"/>
  <c r="D3" i="29"/>
  <c r="D1" i="29"/>
  <c r="C2" i="29"/>
  <c r="C3" i="29"/>
  <c r="C1" i="29"/>
  <c r="R2" i="29"/>
  <c r="R3" i="29"/>
  <c r="E1" i="29" s="1"/>
  <c r="R4" i="29"/>
  <c r="R5" i="29"/>
  <c r="R6" i="29"/>
  <c r="R7" i="29"/>
  <c r="R8" i="29"/>
  <c r="R9" i="29"/>
  <c r="R10" i="29"/>
  <c r="R11" i="29"/>
  <c r="R12" i="29"/>
  <c r="R13" i="29"/>
  <c r="R1" i="29"/>
  <c r="F10" i="9" l="1"/>
  <c r="F25" i="9" s="1"/>
  <c r="E15" i="28"/>
  <c r="E14" i="28"/>
  <c r="E13" i="28" l="1"/>
  <c r="E2" i="28"/>
  <c r="E3" i="28"/>
  <c r="E4" i="28"/>
  <c r="E5" i="28"/>
  <c r="E6" i="28"/>
  <c r="E7" i="28"/>
  <c r="E8" i="28"/>
  <c r="E9" i="28"/>
  <c r="E10" i="28"/>
  <c r="E11" i="28"/>
  <c r="E12" i="28"/>
  <c r="E1" i="28"/>
  <c r="E23" i="27" l="1"/>
  <c r="F11" i="27" l="1"/>
  <c r="F12" i="27"/>
  <c r="F13" i="27"/>
  <c r="F14" i="27"/>
  <c r="F15" i="27"/>
  <c r="F16" i="27"/>
  <c r="F17" i="27"/>
  <c r="F18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" i="27"/>
  <c r="C3" i="27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" i="27"/>
  <c r="O3" i="27"/>
  <c r="O4" i="27"/>
  <c r="O5" i="27"/>
  <c r="O6" i="27"/>
  <c r="F19" i="27" s="1"/>
  <c r="O7" i="27"/>
  <c r="F6" i="27" s="1"/>
  <c r="O8" i="27"/>
  <c r="O9" i="27"/>
  <c r="F10" i="27" s="1"/>
  <c r="O10" i="27"/>
  <c r="O11" i="27"/>
  <c r="O12" i="27"/>
  <c r="O13" i="27"/>
  <c r="O14" i="27"/>
  <c r="O15" i="27"/>
  <c r="O16" i="27"/>
  <c r="F4" i="27" s="1"/>
  <c r="O17" i="27"/>
  <c r="F3" i="27" s="1"/>
  <c r="O18" i="27"/>
  <c r="O19" i="27"/>
  <c r="F9" i="27" s="1"/>
  <c r="O20" i="27"/>
  <c r="O21" i="27"/>
  <c r="O22" i="27"/>
  <c r="F7" i="27" s="1"/>
  <c r="O23" i="27"/>
  <c r="F8" i="27" s="1"/>
  <c r="O24" i="27"/>
  <c r="O25" i="27"/>
  <c r="O26" i="27"/>
  <c r="F2" i="27" s="1"/>
  <c r="O27" i="27"/>
  <c r="F20" i="27" s="1"/>
  <c r="O28" i="27"/>
  <c r="O29" i="27"/>
  <c r="O30" i="27"/>
  <c r="O31" i="27"/>
  <c r="O32" i="27"/>
  <c r="O33" i="27"/>
  <c r="O34" i="27"/>
  <c r="O35" i="27"/>
  <c r="F5" i="27" s="1"/>
  <c r="O36" i="27"/>
  <c r="O37" i="27"/>
  <c r="O38" i="27"/>
  <c r="O39" i="27"/>
  <c r="O40" i="27"/>
  <c r="F21" i="27" s="1"/>
  <c r="O41" i="27"/>
  <c r="O2" i="27"/>
  <c r="L5" i="26" l="1"/>
  <c r="L4" i="26"/>
  <c r="L3" i="26"/>
  <c r="L2" i="26"/>
  <c r="E14" i="25" l="1"/>
  <c r="E16" i="25" s="1"/>
  <c r="O3" i="25"/>
  <c r="O4" i="25"/>
  <c r="O5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2" i="25"/>
  <c r="G16" i="24" l="1"/>
  <c r="G17" i="24" s="1"/>
  <c r="L5" i="24"/>
  <c r="L9" i="24"/>
  <c r="L10" i="24"/>
  <c r="L11" i="24"/>
  <c r="L12" i="24"/>
  <c r="L13" i="24"/>
  <c r="L4" i="24"/>
  <c r="K5" i="24"/>
  <c r="K6" i="24"/>
  <c r="K7" i="24"/>
  <c r="K8" i="24"/>
  <c r="K9" i="24"/>
  <c r="K10" i="24"/>
  <c r="K11" i="24"/>
  <c r="K12" i="24"/>
  <c r="K13" i="24"/>
  <c r="K4" i="24"/>
  <c r="J5" i="24"/>
  <c r="J6" i="24"/>
  <c r="J7" i="24"/>
  <c r="J8" i="24"/>
  <c r="J9" i="24"/>
  <c r="J10" i="24"/>
  <c r="J11" i="24"/>
  <c r="J12" i="24"/>
  <c r="J13" i="24"/>
  <c r="J4" i="24"/>
  <c r="I5" i="24"/>
  <c r="I6" i="24"/>
  <c r="I7" i="24"/>
  <c r="I8" i="24"/>
  <c r="I9" i="24"/>
  <c r="I10" i="24"/>
  <c r="I11" i="24"/>
  <c r="I12" i="24"/>
  <c r="I13" i="24"/>
  <c r="I4" i="24"/>
  <c r="U3" i="24"/>
  <c r="L6" i="24" s="1"/>
  <c r="U4" i="24"/>
  <c r="U5" i="24"/>
  <c r="L7" i="24" s="1"/>
  <c r="U6" i="24"/>
  <c r="L8" i="24" s="1"/>
  <c r="U7" i="24"/>
  <c r="U8" i="24"/>
  <c r="U9" i="24"/>
  <c r="U10" i="24"/>
  <c r="U11" i="24"/>
  <c r="U12" i="24"/>
  <c r="U2" i="24"/>
  <c r="G21" i="23" l="1"/>
  <c r="F21" i="23"/>
  <c r="E21" i="23"/>
  <c r="D21" i="23"/>
  <c r="C21" i="23"/>
  <c r="Q3" i="23"/>
  <c r="Q4" i="23"/>
  <c r="H21" i="23" s="1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2" i="23"/>
  <c r="G5" i="22" l="1"/>
  <c r="G4" i="22"/>
  <c r="G3" i="22"/>
  <c r="G2" i="22"/>
  <c r="G1" i="22"/>
  <c r="G5" i="19" l="1"/>
  <c r="G4" i="19"/>
  <c r="G3" i="19"/>
  <c r="G1" i="19" l="1"/>
  <c r="G2" i="19"/>
  <c r="H19" i="7" l="1"/>
  <c r="H18" i="7"/>
  <c r="H17" i="7"/>
  <c r="H16" i="7"/>
  <c r="H15" i="7"/>
  <c r="H14" i="7"/>
  <c r="H13" i="7"/>
  <c r="H12" i="7"/>
  <c r="H11" i="7"/>
  <c r="H20" i="7" s="1"/>
</calcChain>
</file>

<file path=xl/sharedStrings.xml><?xml version="1.0" encoding="utf-8"?>
<sst xmlns="http://schemas.openxmlformats.org/spreadsheetml/2006/main" count="1327" uniqueCount="754">
  <si>
    <t>PROFORMA  INVOICE</t>
  </si>
  <si>
    <t>Invoice No.:</t>
  </si>
  <si>
    <t>VLE-HCD-20200319</t>
  </si>
  <si>
    <t>Date:</t>
  </si>
  <si>
    <t>Seller:</t>
  </si>
  <si>
    <t>SHANGHAI HORIZON EQUIPMENT &amp; ENGINEERING CO., LTD.
Address: No.1815, Huiwang Road, Waigang, Jiading, Shanghai, China.
Tel.: +86-21-59886808</t>
  </si>
  <si>
    <t>Buyer:</t>
  </si>
  <si>
    <t>TRUONG PHAT CONSTRUCTION DEVICE COMPANY LIMITED 
PIC: NGUYEN THE ANH – Director  
Add: No. 16B, Group 12, Dong Anh Town, Dong Anh District, Hanoi, Vietnam.
Tel: +84 979865094</t>
  </si>
  <si>
    <t>Payment term:</t>
  </si>
  <si>
    <r>
      <rPr>
        <sz val="12"/>
        <color theme="1"/>
        <rFont val="Calibri"/>
        <family val="2"/>
      </rPr>
      <t>10% deposit payment by T/T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Calibri"/>
        <family val="2"/>
      </rPr>
      <t>90% balance payment by L/C at sight</t>
    </r>
  </si>
  <si>
    <t>Incoterm:</t>
  </si>
  <si>
    <t>EXW TianJin Factory</t>
  </si>
  <si>
    <t>Country of origin:</t>
  </si>
  <si>
    <t>China</t>
  </si>
  <si>
    <t>A.</t>
  </si>
  <si>
    <t>Commodity and Price</t>
  </si>
  <si>
    <t>NO</t>
  </si>
  <si>
    <t>Item</t>
  </si>
  <si>
    <t>Serial Number</t>
  </si>
  <si>
    <t>YOM</t>
  </si>
  <si>
    <t>Qty.</t>
  </si>
  <si>
    <t>Unit Price(USD)</t>
  </si>
  <si>
    <t>Total Price</t>
  </si>
  <si>
    <t>GS3246</t>
  </si>
  <si>
    <t>GS4613D-168</t>
  </si>
  <si>
    <t>GS4613D-181</t>
  </si>
  <si>
    <t>GS4613D-189</t>
  </si>
  <si>
    <t>GS4613D-191</t>
  </si>
  <si>
    <t>GS4613D-192</t>
  </si>
  <si>
    <t>GS4613D-193</t>
  </si>
  <si>
    <t>GS4613D-194</t>
  </si>
  <si>
    <t>GS4613D-197</t>
  </si>
  <si>
    <t>GS4613D-200</t>
  </si>
  <si>
    <t>TOTAL</t>
  </si>
  <si>
    <t>Forty-nine thousand and five hundred  USD only</t>
  </si>
  <si>
    <t>B.</t>
  </si>
  <si>
    <t>Remarks</t>
  </si>
  <si>
    <t>1)</t>
  </si>
  <si>
    <t>Delivery within 2 weeks after full payment</t>
  </si>
  <si>
    <t>C.</t>
  </si>
  <si>
    <t>Bank Information</t>
  </si>
  <si>
    <t>Beneficiary Name:</t>
  </si>
  <si>
    <t>SHANGHAI HORIZON EQUIPMENT &amp; ENGINEERING CO.,LTD.</t>
  </si>
  <si>
    <t>Bank:</t>
  </si>
  <si>
    <t>CHINA EVERBRIGHT BANK.CO.LTD</t>
  </si>
  <si>
    <t>Bank branch:</t>
  </si>
  <si>
    <t>PUDONG SUB-BRANCH SHANGHAI</t>
  </si>
  <si>
    <t>Add:</t>
  </si>
  <si>
    <t>NO.630 ZHANGYANG ROAD,PUDONG NEW AREA,SHANGHAI,CHINA</t>
  </si>
  <si>
    <t>Account:</t>
  </si>
  <si>
    <t>36540188000169853</t>
  </si>
  <si>
    <t>Swift:</t>
  </si>
  <si>
    <t>EVERCNBJSH1</t>
  </si>
  <si>
    <t xml:space="preserve">A. </t>
  </si>
  <si>
    <t>Description</t>
  </si>
  <si>
    <t>PACKING LIST</t>
  </si>
  <si>
    <t>Description of Goods and/or Services</t>
  </si>
  <si>
    <t>Description of Goods</t>
  </si>
  <si>
    <t>Model</t>
  </si>
  <si>
    <t>Quantity
(UNIT)</t>
  </si>
  <si>
    <t>NW
  KGS</t>
  </si>
  <si>
    <t>GW
KGS</t>
  </si>
  <si>
    <t xml:space="preserve">TOTAL </t>
  </si>
  <si>
    <t>Invioce No:</t>
    <phoneticPr fontId="21" type="noConversion"/>
  </si>
  <si>
    <t>Date:</t>
    <phoneticPr fontId="21" type="noConversion"/>
  </si>
  <si>
    <t>Total
CBM</t>
    <phoneticPr fontId="21" type="noConversion"/>
  </si>
  <si>
    <t>T20J</t>
  </si>
  <si>
    <t>Chassis No</t>
  </si>
  <si>
    <t>Enginee No</t>
  </si>
  <si>
    <t>Brand</t>
  </si>
  <si>
    <t>Color</t>
  </si>
  <si>
    <t>COMMERCIAL  INVOICE</t>
    <phoneticPr fontId="21" type="noConversion"/>
  </si>
  <si>
    <t>Model</t>
    <phoneticPr fontId="21" type="noConversion"/>
  </si>
  <si>
    <t>COO</t>
    <phoneticPr fontId="21" type="noConversion"/>
  </si>
  <si>
    <t>CHINA</t>
    <phoneticPr fontId="21" type="noConversion"/>
  </si>
  <si>
    <t>SHX-SG19642BT34RT-P</t>
  </si>
  <si>
    <t>SHX-SG19644BT34RT-P</t>
  </si>
  <si>
    <t>SHX-SG15929BT34RT-P</t>
  </si>
  <si>
    <t>BTRM023G00009</t>
  </si>
  <si>
    <t>BTRM023G00007</t>
  </si>
  <si>
    <t>BTRM023H00033</t>
  </si>
  <si>
    <t>BT34RT-P</t>
  </si>
  <si>
    <t>SHX-SG15901BT34RT-P</t>
  </si>
  <si>
    <t>BTRM023H00018</t>
  </si>
  <si>
    <t>SHX-SG15913BT34RT-P</t>
  </si>
  <si>
    <t>SHX-SG09914T20J</t>
    <phoneticPr fontId="26" type="noConversion"/>
  </si>
  <si>
    <t>SHX-SG15924BT34RT-P</t>
    <phoneticPr fontId="26" type="noConversion"/>
  </si>
  <si>
    <t>BTRM023H00032</t>
  </si>
  <si>
    <t>LWJAB200HM0750448</t>
  </si>
  <si>
    <t>SHX-SG01729S85XC</t>
    <phoneticPr fontId="26" type="noConversion"/>
  </si>
  <si>
    <t>SHX-SG05239BT24RT</t>
    <phoneticPr fontId="26" type="noConversion"/>
  </si>
  <si>
    <t>S85XCD-269</t>
  </si>
  <si>
    <t>S-85XC</t>
  </si>
  <si>
    <t>BT21004</t>
  </si>
  <si>
    <t>BT24RT</t>
  </si>
  <si>
    <t>SHX-ZG02069BA24RT</t>
    <phoneticPr fontId="26" type="noConversion"/>
  </si>
  <si>
    <t>BA21088</t>
  </si>
  <si>
    <t>BA24RT</t>
  </si>
  <si>
    <t>BT28RT</t>
  </si>
  <si>
    <t>BA28RT</t>
  </si>
  <si>
    <t>Z-45/25JRT</t>
  </si>
  <si>
    <t>BT30SRT</t>
  </si>
  <si>
    <t>SHX-SG07432BT24RT</t>
  </si>
  <si>
    <t>SHX-SG14971BT34RT--P</t>
  </si>
  <si>
    <t>SHX-SG05335BT24RT</t>
  </si>
  <si>
    <t>SHX-SG08536BT28RT</t>
  </si>
  <si>
    <t>SHX-SG04583BT28RT</t>
  </si>
  <si>
    <t>SHX-SG07984T22J</t>
  </si>
  <si>
    <t>SHX-SG07966T20J</t>
  </si>
  <si>
    <t>SHX-SG10919BT24RT</t>
  </si>
  <si>
    <t>SHX-SG07392BT30RT</t>
  </si>
  <si>
    <t>SHX-ZG02143BA28RT</t>
  </si>
  <si>
    <t>SHX-ZG02885BA28RT</t>
  </si>
  <si>
    <t>SHX-SG05753BT24RT</t>
  </si>
  <si>
    <t>吉尼</t>
  </si>
  <si>
    <t>鼎力</t>
  </si>
  <si>
    <t>临工</t>
  </si>
  <si>
    <t>设备编号</t>
    <phoneticPr fontId="21" type="noConversion"/>
  </si>
  <si>
    <t>品牌</t>
    <phoneticPr fontId="21" type="noConversion"/>
  </si>
  <si>
    <t>SHX-SG07261S85XC</t>
    <phoneticPr fontId="21" type="noConversion"/>
  </si>
  <si>
    <t>BAR2800121F0235</t>
  </si>
  <si>
    <t>BA21029</t>
  </si>
  <si>
    <t>BT21407</t>
  </si>
  <si>
    <t>BT20105</t>
  </si>
  <si>
    <t>LWJAB200JM0750118</t>
  </si>
  <si>
    <t>BTR2400121J0078</t>
  </si>
  <si>
    <t>LWJAB220KM0710083</t>
  </si>
  <si>
    <t>BTR3000121E0326</t>
  </si>
  <si>
    <t>S85XCD-1453</t>
  </si>
  <si>
    <t>BTR2400121G0015</t>
  </si>
  <si>
    <t>BTR3400123B0394</t>
  </si>
  <si>
    <t>T26J-H</t>
  </si>
  <si>
    <t>S65</t>
  </si>
  <si>
    <t>T22J</t>
  </si>
  <si>
    <t>T28J</t>
  </si>
  <si>
    <t>860SJ</t>
  </si>
  <si>
    <t>660SJ</t>
  </si>
  <si>
    <t>SHX-SG07667BT28RT</t>
  </si>
  <si>
    <t>SHX-SG06516660SJ</t>
  </si>
  <si>
    <t>SHX-SG05708BT24RT</t>
  </si>
  <si>
    <t>SHX-SG05232BT28RT</t>
  </si>
  <si>
    <t>SHX-SG11051T20J-H</t>
  </si>
  <si>
    <t>捷尔杰</t>
  </si>
  <si>
    <t>厦门</t>
    <phoneticPr fontId="21" type="noConversion"/>
  </si>
  <si>
    <t>主机编号</t>
    <phoneticPr fontId="21" type="noConversion"/>
  </si>
  <si>
    <t>SHX-SG10917BT24RT</t>
    <phoneticPr fontId="21" type="noConversion"/>
  </si>
  <si>
    <t>SHX-SG08182T22J</t>
    <phoneticPr fontId="21" type="noConversion"/>
  </si>
  <si>
    <t>SHX-ZG02124BA24RT</t>
    <phoneticPr fontId="21" type="noConversion"/>
  </si>
  <si>
    <t>LWJAB200LN0760087</t>
  </si>
  <si>
    <t>BTR2400121J0117</t>
  </si>
  <si>
    <t>BT21030</t>
  </si>
  <si>
    <t>BT20613</t>
  </si>
  <si>
    <t>BTR2800121E0608</t>
  </si>
  <si>
    <t>T20J-H</t>
  </si>
  <si>
    <t>SHX-SG06516660SJ</t>
    <phoneticPr fontId="21" type="noConversion"/>
  </si>
  <si>
    <t>SHX-SG20498ZT24JS-V</t>
  </si>
  <si>
    <t>SHX-SG05140860SJ</t>
  </si>
  <si>
    <t>SHX-SG05565BT28RT</t>
  </si>
  <si>
    <t>SHX-SG06915BT24RT</t>
  </si>
  <si>
    <t>SHX-SG02087S85XC</t>
  </si>
  <si>
    <t>SHX-ZG01617BA24RT</t>
  </si>
  <si>
    <t>SHX-ZG03055AR14J</t>
  </si>
  <si>
    <t>SHX-SG20490ZT24JS-V</t>
  </si>
  <si>
    <t>SHX-SG04708BT30RT</t>
  </si>
  <si>
    <t>SHX-SG08837T22J</t>
  </si>
  <si>
    <t>SHX-SG05225BT28RT</t>
  </si>
  <si>
    <t>SHX-SG05227BT28RT</t>
  </si>
  <si>
    <t>SHX-SG08400BT28RT</t>
  </si>
  <si>
    <t>SHX-SG08523BT28RT</t>
  </si>
  <si>
    <t>SHX-SG05682BT24RT</t>
  </si>
  <si>
    <t>SHX-SG15922BT34RT-P</t>
  </si>
  <si>
    <t>SHX-SG00876S65</t>
  </si>
  <si>
    <t>SHX-ZG02178BA24RT</t>
  </si>
  <si>
    <t>SHX-SG09882T20J</t>
  </si>
  <si>
    <t>SHX-SG10889XGS22K</t>
  </si>
  <si>
    <t>SHX-ZG00625Z45/25JRT</t>
  </si>
  <si>
    <t>SHX-ZG00747Z45/25JRT</t>
  </si>
  <si>
    <t>SHX-SG09914T20J</t>
  </si>
  <si>
    <t>SHX-SG08259T20J</t>
  </si>
  <si>
    <t>SHX-SG09894T20J</t>
  </si>
  <si>
    <t>SHX-SG05222BT28RT</t>
  </si>
  <si>
    <t>SHX-SG15920BT34RT-P</t>
  </si>
  <si>
    <t>SHX-SG13241ZT38J</t>
  </si>
  <si>
    <t>SHX-ZG02483BA24RT</t>
  </si>
  <si>
    <t>SHX-SG02886S65</t>
  </si>
  <si>
    <t>SHX-SG10395XGS34K</t>
  </si>
  <si>
    <t>SHX-ZG01048BA28RT</t>
  </si>
  <si>
    <t>SHX-SG11519ZT20J</t>
  </si>
  <si>
    <t>SHX-SG19001T26J-H</t>
  </si>
  <si>
    <t>SHX-SG09822T20J</t>
  </si>
  <si>
    <t>SHX-ZG01006BA28RT</t>
  </si>
  <si>
    <t>SHX-ZG03455ZA14J</t>
  </si>
  <si>
    <t>SHX-SG04731BT24RT</t>
  </si>
  <si>
    <t>SHX-SG07614BT28RT</t>
  </si>
  <si>
    <t>SHX-SG10419T28J-H</t>
  </si>
  <si>
    <t>SHX-ZG02803BA28RT</t>
  </si>
  <si>
    <t>SHX-JG69916JCPT2223RTB</t>
  </si>
  <si>
    <t>SHX-SG10207T20J</t>
  </si>
  <si>
    <t>SHX-SG01640860SJ</t>
  </si>
  <si>
    <t>SHX-SG10856XGS28K</t>
  </si>
  <si>
    <t>SHX-SG15914BT34RT-P</t>
  </si>
  <si>
    <t>SHX-ZG01079BA24RT</t>
  </si>
  <si>
    <t>SHX-SG05575BT28RT</t>
  </si>
  <si>
    <t>SHX-SG10878XGS28K</t>
  </si>
  <si>
    <t>SHX-SG13123ZT38J</t>
  </si>
  <si>
    <t>SHX-SG07709BT24RT</t>
  </si>
  <si>
    <t>SHX-ZG02447BA28RT</t>
  </si>
  <si>
    <t>SHX-SG09239T28J</t>
  </si>
  <si>
    <t>SHX-SG04405BT28RT</t>
  </si>
  <si>
    <t>SHX-ZG02171BA28RT</t>
  </si>
  <si>
    <t>SHX-SG01872660SJ</t>
  </si>
  <si>
    <t>SHX-SG07706BT30RT</t>
  </si>
  <si>
    <t>SHX-ZG03076AR14J</t>
  </si>
  <si>
    <t>SHX-SG12578XGS34K</t>
  </si>
  <si>
    <t>2551500012P000075</t>
  </si>
  <si>
    <t>B300009264</t>
  </si>
  <si>
    <t>B300009724</t>
  </si>
  <si>
    <t>BT21207</t>
  </si>
  <si>
    <t>BTR2400121D0419</t>
  </si>
  <si>
    <t>S85XCD-655</t>
  </si>
  <si>
    <t>BA21055</t>
  </si>
  <si>
    <t>LWJAZ140LM0700132</t>
  </si>
  <si>
    <t>2551500012P000086</t>
  </si>
  <si>
    <t>BT10226</t>
  </si>
  <si>
    <t>LWJAB220CM0710161</t>
  </si>
  <si>
    <t>BT20593</t>
  </si>
  <si>
    <t>BT20598</t>
  </si>
  <si>
    <t>BTR2800121H0097</t>
  </si>
  <si>
    <t>BTR2800121H0227</t>
  </si>
  <si>
    <t>BTR2400121D0554</t>
  </si>
  <si>
    <t>BTRM023H00028</t>
  </si>
  <si>
    <t>S60D-1312</t>
  </si>
  <si>
    <t>BA21077</t>
  </si>
  <si>
    <t>LWJAB200LM0750481</t>
  </si>
  <si>
    <t>XUG0202SCNRL05909</t>
  </si>
  <si>
    <t>Z4525D-3330</t>
  </si>
  <si>
    <t>Z4525D-3432</t>
  </si>
  <si>
    <t>LWJAB200EM0750404</t>
  </si>
  <si>
    <t>LWJAB200CM0750484</t>
  </si>
  <si>
    <t>BT20590</t>
  </si>
  <si>
    <t>BTRM023H00026</t>
  </si>
  <si>
    <t>0771900000N000022</t>
  </si>
  <si>
    <t>BAR2400121I0025</t>
  </si>
  <si>
    <t>S60D-2733</t>
  </si>
  <si>
    <t>XUG0322SPNRL03377</t>
  </si>
  <si>
    <t>BA20026</t>
  </si>
  <si>
    <t>0771100001N000096</t>
  </si>
  <si>
    <t>LWJAB260TN0760054</t>
  </si>
  <si>
    <t>LWJAB200CM0750430</t>
  </si>
  <si>
    <t>BA20004</t>
  </si>
  <si>
    <t>0773409996N005007</t>
  </si>
  <si>
    <t>BT10237</t>
  </si>
  <si>
    <t>BTR2800121E0344</t>
  </si>
  <si>
    <t>LWJAB280LN0760059</t>
  </si>
  <si>
    <t>BAR2800121H0177</t>
  </si>
  <si>
    <t>JRB20009</t>
  </si>
  <si>
    <t>LWJAB200HM0750594</t>
  </si>
  <si>
    <t>B300005336</t>
  </si>
  <si>
    <t>XUG0268SPNRL05986</t>
  </si>
  <si>
    <t>BTRM023H00021</t>
  </si>
  <si>
    <t>BA20050</t>
  </si>
  <si>
    <t>BT21211</t>
  </si>
  <si>
    <t>XUG0268SCNRL05989</t>
  </si>
  <si>
    <t>0771900000M000265</t>
  </si>
  <si>
    <t>BTR2400121F0262</t>
  </si>
  <si>
    <t>BAR2800121D0611</t>
  </si>
  <si>
    <t>LWJAB280AM0710064</t>
  </si>
  <si>
    <t>BT20125</t>
  </si>
  <si>
    <t>BA21016</t>
  </si>
  <si>
    <t>B300005885</t>
  </si>
  <si>
    <t>BTR3000121F0287</t>
  </si>
  <si>
    <t>LWJAZ140LM0700096</t>
  </si>
  <si>
    <t>XUG0322SANRL08277</t>
  </si>
  <si>
    <t>ZT24JS-V</t>
  </si>
  <si>
    <t>AR14J</t>
  </si>
  <si>
    <t>XGS22K</t>
  </si>
  <si>
    <t>ZT38J</t>
  </si>
  <si>
    <t>XGS34K</t>
  </si>
  <si>
    <t>ZT20J</t>
  </si>
  <si>
    <t>ZA14J</t>
  </si>
  <si>
    <t>T28J-H</t>
  </si>
  <si>
    <t>JCPT2223RTB</t>
  </si>
  <si>
    <t>XGS28K</t>
  </si>
  <si>
    <t>JCPT1823RTB</t>
  </si>
  <si>
    <t>S-65XC</t>
  </si>
  <si>
    <t>SHX-SG07494BT24RT</t>
  </si>
  <si>
    <t>SHX-ZG02153BA24RT</t>
  </si>
  <si>
    <t>SHX-JG24053JCPT1823RT</t>
  </si>
  <si>
    <t>SHX-JG66052SR1623D</t>
  </si>
  <si>
    <t>SHX-JG09679JCPT1823RT</t>
  </si>
  <si>
    <t>SHX-JG24605JCPT1823RT</t>
  </si>
  <si>
    <t>SHX-SG05791BT24RT</t>
  </si>
  <si>
    <t>SHX-JG114356SR1623F</t>
  </si>
  <si>
    <t>SHX-JG114358SR1623F</t>
  </si>
  <si>
    <t>SHX-SG07254S-65XC</t>
  </si>
  <si>
    <t>SHX-SG05048S-60J</t>
  </si>
  <si>
    <t>SHX-SG10663T22J</t>
  </si>
  <si>
    <t>JCPT1823RT</t>
  </si>
  <si>
    <t>SR1623D</t>
  </si>
  <si>
    <t>SR1623F</t>
  </si>
  <si>
    <t>S-60J</t>
  </si>
  <si>
    <t>型号</t>
    <phoneticPr fontId="21" type="noConversion"/>
  </si>
  <si>
    <t>SHX-SG07494BT24RT</t>
    <phoneticPr fontId="21" type="noConversion"/>
  </si>
  <si>
    <t>LWJAS160CM0780036</t>
  </si>
  <si>
    <t>LWJAS160PP1540082</t>
  </si>
  <si>
    <t>LWJAB220LM0700046</t>
  </si>
  <si>
    <t>BTR2400121G0213</t>
  </si>
  <si>
    <t>BA21076</t>
  </si>
  <si>
    <t>S65XCD-572</t>
  </si>
  <si>
    <t>S60JD-121</t>
  </si>
  <si>
    <t>LWJAS160CP1540080</t>
  </si>
  <si>
    <t>JR20048</t>
  </si>
  <si>
    <t>JR19114</t>
  </si>
  <si>
    <t>JR20076</t>
  </si>
  <si>
    <t>BT21413</t>
  </si>
  <si>
    <t>SHX-JG24053JCPT1823RT</t>
    <phoneticPr fontId="21" type="noConversion"/>
  </si>
  <si>
    <t>SHX-SG22535XGS22ACK-Li</t>
  </si>
  <si>
    <t>SHX-SG23309XGS22ACK-Li</t>
  </si>
  <si>
    <t>SHX-SG21118XGS22ACK-Li</t>
  </si>
  <si>
    <t>SHX-SG08437BT30RT</t>
  </si>
  <si>
    <t>SHX-ZG01012BA28RT</t>
  </si>
  <si>
    <t>SHX-SG09332BT30ERT</t>
  </si>
  <si>
    <t>SHX-SG21172XGS22ACK-Li</t>
  </si>
  <si>
    <t>XGS22ACK-Li</t>
  </si>
  <si>
    <t>BT30SERT</t>
  </si>
  <si>
    <t>SHX-ZG02153BA24RT</t>
    <phoneticPr fontId="21" type="noConversion"/>
  </si>
  <si>
    <t>SHX-JG66052SR1623D</t>
    <phoneticPr fontId="21" type="noConversion"/>
  </si>
  <si>
    <t>BG04364491</t>
  </si>
  <si>
    <t>SHX-JG09679JCPT1823RT</t>
    <phoneticPr fontId="21" type="noConversion"/>
  </si>
  <si>
    <t>7JU8416</t>
  </si>
  <si>
    <t>SHX-JG24605JCPT1823RT</t>
    <phoneticPr fontId="21" type="noConversion"/>
  </si>
  <si>
    <t>7LF1275</t>
  </si>
  <si>
    <t>SHX-SG05791BT24RT</t>
    <phoneticPr fontId="21" type="noConversion"/>
  </si>
  <si>
    <t>SHX-JG114356SR1623F</t>
    <phoneticPr fontId="21" type="noConversion"/>
  </si>
  <si>
    <t>BJ11294245</t>
  </si>
  <si>
    <t>SHX-JG114358SR1623F</t>
    <phoneticPr fontId="21" type="noConversion"/>
  </si>
  <si>
    <t>BJ11294244</t>
  </si>
  <si>
    <t>SHX-SG07254S-65XC</t>
    <phoneticPr fontId="21" type="noConversion"/>
  </si>
  <si>
    <t>SHX-SG05048S-60J</t>
    <phoneticPr fontId="21" type="noConversion"/>
  </si>
  <si>
    <t>1LE5728</t>
  </si>
  <si>
    <t>SHX-SG10663T22J</t>
    <phoneticPr fontId="21" type="noConversion"/>
  </si>
  <si>
    <t>SHX-SG08165BT24RT</t>
  </si>
  <si>
    <t>SHX-SG05435BT24RT</t>
  </si>
  <si>
    <t>SHX-SG08213T20J</t>
  </si>
  <si>
    <t>SHX-SG08550S85XC</t>
  </si>
  <si>
    <t>SHX-SG01265S85</t>
  </si>
  <si>
    <t>SHX-SG11278BT24RT</t>
  </si>
  <si>
    <t>SHX-SG10902BT28RT</t>
  </si>
  <si>
    <t>SHX-ZG00369Z45/25JRT</t>
  </si>
  <si>
    <t>SHX-ZG02640Z45/25JRT</t>
  </si>
  <si>
    <t>SHX-SG06095660SJ</t>
  </si>
  <si>
    <t>SHX-SG11812T26J-H</t>
  </si>
  <si>
    <t>设备编号</t>
    <phoneticPr fontId="27" type="noConversion"/>
  </si>
  <si>
    <t>BTR2400121G0031</t>
  </si>
  <si>
    <t>BT21393</t>
  </si>
  <si>
    <t>LWJAB200CM0750162</t>
  </si>
  <si>
    <t>S85XCD-1491</t>
  </si>
  <si>
    <t>S85D-1150</t>
  </si>
  <si>
    <t>BTR2400121H0332</t>
  </si>
  <si>
    <t>BTR2800121I0448</t>
  </si>
  <si>
    <t>Z4525D-2502</t>
  </si>
  <si>
    <t>Z4525D-4768</t>
  </si>
  <si>
    <t>B300009462</t>
  </si>
  <si>
    <t>LWJAB260CN0760005</t>
  </si>
  <si>
    <t>SHX-SG08165BT24RT</t>
    <phoneticPr fontId="27" type="noConversion"/>
  </si>
  <si>
    <t>SHX-SG09122S-65XC</t>
  </si>
  <si>
    <t>SHX-SG08434BT30RT</t>
  </si>
  <si>
    <t>SHX-SG04442BT30RT</t>
  </si>
  <si>
    <t>SHX-SG06987BT28RT</t>
  </si>
  <si>
    <t>SHX-SG05375BT30RT</t>
  </si>
  <si>
    <t>SHX-ZG00608Z62/40</t>
  </si>
  <si>
    <t>SHX-SG04260S65</t>
  </si>
  <si>
    <t>SHX-ZG00379Z62/40</t>
  </si>
  <si>
    <t>SHX-JG28389JCPT1823RT</t>
  </si>
  <si>
    <t>SHX-PC00674CPCD35-AG67</t>
  </si>
  <si>
    <t>SHX-PC00675CPCD35-AG67</t>
  </si>
  <si>
    <t>SHX-0200573BCC2520C</t>
  </si>
  <si>
    <t>SHX-SG07378BT30RT</t>
  </si>
  <si>
    <t>SHX-SG07261S85XC</t>
  </si>
  <si>
    <t>SHX-SG12316ZT34J</t>
  </si>
  <si>
    <t>SHX-SG09847T28J</t>
  </si>
  <si>
    <t>SHX-SG04739860SJ</t>
  </si>
  <si>
    <t>SHX-JG24619JCPT1823RT</t>
  </si>
  <si>
    <t>SHX-0900448CPCD50</t>
  </si>
  <si>
    <t>SHX-ZG01068BA28RT</t>
  </si>
  <si>
    <t>S65XCD-827</t>
  </si>
  <si>
    <t>BTR3000121H0341</t>
  </si>
  <si>
    <t>BT20176</t>
  </si>
  <si>
    <t>BTR2800121E0127</t>
  </si>
  <si>
    <t>BT21034</t>
  </si>
  <si>
    <t>Z62D-535</t>
  </si>
  <si>
    <t>S60D-2998</t>
  </si>
  <si>
    <t>Z62D-438</t>
  </si>
  <si>
    <t>JR20103</t>
  </si>
  <si>
    <t>14BD27303</t>
  </si>
  <si>
    <t>14BD27304</t>
  </si>
  <si>
    <t>WORK005642-1</t>
  </si>
  <si>
    <t>BTR3000121E0377</t>
  </si>
  <si>
    <t>0771600000M000064</t>
  </si>
  <si>
    <t>LWJAB280VM0710077</t>
  </si>
  <si>
    <t>B300007660</t>
  </si>
  <si>
    <t>JR20062</t>
  </si>
  <si>
    <t>A2A460H3KA27979</t>
  </si>
  <si>
    <t>BA20045</t>
  </si>
  <si>
    <t>S85</t>
  </si>
  <si>
    <t>Z-62/40</t>
  </si>
  <si>
    <t>CPCD35-AG67</t>
  </si>
  <si>
    <t>BCC2520C</t>
  </si>
  <si>
    <t>ZT34J</t>
  </si>
  <si>
    <t>CPCD50</t>
  </si>
  <si>
    <t>SHX-SG05435BT24RT</t>
    <phoneticPr fontId="27" type="noConversion"/>
  </si>
  <si>
    <t>SHX-SG08213T20J</t>
    <phoneticPr fontId="27" type="noConversion"/>
  </si>
  <si>
    <t>7ML7771</t>
  </si>
  <si>
    <t>SHX-SG08550S85XC</t>
    <phoneticPr fontId="27" type="noConversion"/>
  </si>
  <si>
    <t>SHX-SG01265S85</t>
    <phoneticPr fontId="27" type="noConversion"/>
  </si>
  <si>
    <t>SHX-SG11278BT24RT</t>
    <phoneticPr fontId="27" type="noConversion"/>
  </si>
  <si>
    <t>SHX-SG10902BT28RT</t>
    <phoneticPr fontId="27" type="noConversion"/>
  </si>
  <si>
    <t>SHX-ZG00369Z45/25JRT</t>
    <phoneticPr fontId="27" type="noConversion"/>
  </si>
  <si>
    <t>SHX-ZG02640Z45/25JRT</t>
    <phoneticPr fontId="27" type="noConversion"/>
  </si>
  <si>
    <t>SHX-SG06095660SJ</t>
    <phoneticPr fontId="27" type="noConversion"/>
  </si>
  <si>
    <t>SHX-SG11812T26J-H</t>
    <phoneticPr fontId="27" type="noConversion"/>
  </si>
  <si>
    <t>CMN0775</t>
  </si>
  <si>
    <t>SHX-JG76245JCPT2223RTB</t>
  </si>
  <si>
    <t>JPR2223021H0125</t>
  </si>
  <si>
    <t>SHX-JG76249JCPT2223RTB</t>
  </si>
  <si>
    <t>JRB21013</t>
  </si>
  <si>
    <t>SHX-SG01376860SJ</t>
  </si>
  <si>
    <t>B300004356</t>
  </si>
  <si>
    <t>SHX-JG69916JCPT2223RTB</t>
    <phoneticPr fontId="21" type="noConversion"/>
  </si>
  <si>
    <t>SHX-JG76249JCPT2223RTB</t>
    <phoneticPr fontId="21" type="noConversion"/>
  </si>
  <si>
    <t>SHX-JG21450JCPT1612DCB</t>
  </si>
  <si>
    <t>SHX-JG23018JCPT1612DCB</t>
  </si>
  <si>
    <t>SHX-JG41758JCPT1612DCB</t>
  </si>
  <si>
    <t>SHX-JG58737JCPT1612DCB</t>
  </si>
  <si>
    <t>SHX-JG08906JCPT1612DC</t>
  </si>
  <si>
    <t>SHX-JG34555JCPT1612DCB</t>
  </si>
  <si>
    <t>SHX-JG36314JCPT1612DCB</t>
  </si>
  <si>
    <t>SHX-JG36664JCPT1612DCB</t>
  </si>
  <si>
    <t>SHX-JG58739JCPT1612DCB</t>
  </si>
  <si>
    <t>SHX-JG08974JCPT1612DC</t>
  </si>
  <si>
    <t>SHX-JG23021JCPT1612DCB</t>
  </si>
  <si>
    <t>SHX-JG23007JCPT1612DCB</t>
  </si>
  <si>
    <t>SHX-JG23068JCPT1612DCB</t>
  </si>
  <si>
    <t>SHX-JG57551JCPT1612DCB</t>
  </si>
  <si>
    <t>SHX-JG58755JCPT1612DCB</t>
  </si>
  <si>
    <t>SHX-JG09822JCPT1612DCB</t>
  </si>
  <si>
    <t>SHX-JG113102JCPT1612AC</t>
  </si>
  <si>
    <t>SHX-JG37518JCPT1612DCB</t>
  </si>
  <si>
    <t>SHX-JG44527JCPT1612DCB</t>
  </si>
  <si>
    <t>SHX-JG58836JCPT1612DCB</t>
  </si>
  <si>
    <t>T0200401266</t>
  </si>
  <si>
    <t>C1500100057</t>
  </si>
  <si>
    <t>G140500335</t>
  </si>
  <si>
    <t>打印机</t>
  </si>
  <si>
    <t>标签纸</t>
  </si>
  <si>
    <t>醛树脂碳带</t>
  </si>
  <si>
    <t>采集器 思必拓 SD55带4G、WIFI</t>
  </si>
  <si>
    <t>T0200401272</t>
  </si>
  <si>
    <t>编号</t>
    <phoneticPr fontId="21" type="noConversion"/>
  </si>
  <si>
    <t>品名</t>
    <phoneticPr fontId="21" type="noConversion"/>
  </si>
  <si>
    <t>数量</t>
    <phoneticPr fontId="21" type="noConversion"/>
  </si>
  <si>
    <t>明细行号</t>
    <phoneticPr fontId="21" type="noConversion"/>
  </si>
  <si>
    <r>
      <t>J</t>
    </r>
    <r>
      <rPr>
        <sz val="11"/>
        <color theme="1"/>
        <rFont val="Calibri"/>
        <family val="3"/>
        <charset val="134"/>
        <scheme val="minor"/>
      </rPr>
      <t>LG 开关</t>
    </r>
    <phoneticPr fontId="21" type="noConversion"/>
  </si>
  <si>
    <t>LYCK202407040666</t>
  </si>
  <si>
    <t>LYCK202407040645</t>
  </si>
  <si>
    <t>LYCK202407040660</t>
  </si>
  <si>
    <t>LYCK202407040659</t>
  </si>
  <si>
    <t>LYCK202407040661</t>
  </si>
  <si>
    <t>LYCK202407040658</t>
  </si>
  <si>
    <t>领用单号</t>
    <phoneticPr fontId="21" type="noConversion"/>
  </si>
  <si>
    <t>SHX-JG09822JCPT1612DCB</t>
    <phoneticPr fontId="21" type="noConversion"/>
  </si>
  <si>
    <t>JPDCB190367</t>
  </si>
  <si>
    <t>SHX-JG08974JCPT1612DC</t>
    <phoneticPr fontId="21" type="noConversion"/>
  </si>
  <si>
    <t>JPDCB201418</t>
  </si>
  <si>
    <t>JPDCB201530</t>
  </si>
  <si>
    <t>JPDCB2013810</t>
  </si>
  <si>
    <t>JPDCB211071</t>
  </si>
  <si>
    <t>JPDC181054</t>
  </si>
  <si>
    <t>JPDCB2011581</t>
  </si>
  <si>
    <t>JPDCB2011613</t>
  </si>
  <si>
    <t>JPDCB2011584</t>
  </si>
  <si>
    <t>JPDCB211069</t>
  </si>
  <si>
    <t>JPDC181110</t>
  </si>
  <si>
    <t>JPDCB201531</t>
  </si>
  <si>
    <t>JPDCB201552</t>
  </si>
  <si>
    <t>JPDCB201500</t>
  </si>
  <si>
    <t>JPDCB211025</t>
  </si>
  <si>
    <t>JPDCB211087</t>
  </si>
  <si>
    <t>JPAC023B00407</t>
  </si>
  <si>
    <t>JPDCB2013102</t>
  </si>
  <si>
    <t>JPDCB2014348</t>
  </si>
  <si>
    <t>JPDCB211050</t>
  </si>
  <si>
    <t>SHX-JG21450JCPT1612DCB</t>
    <phoneticPr fontId="21" type="noConversion"/>
  </si>
  <si>
    <t>SHX-JG04573GS4047</t>
  </si>
  <si>
    <t>SHX-JG04866GS4047</t>
  </si>
  <si>
    <t>SHX-JG20572JCPT1612DCB</t>
  </si>
  <si>
    <t>SHX-JG05048GS4047</t>
  </si>
  <si>
    <t>SHX-JG05097GS4047</t>
  </si>
  <si>
    <t>SHX-JG05003GS4047</t>
  </si>
  <si>
    <t>SHX-JG04544GS4047</t>
  </si>
  <si>
    <t>SHX-JG04838GS4047</t>
  </si>
  <si>
    <t>SHX-JG03593GS4047</t>
  </si>
  <si>
    <t>SHX-JG05107GS4047</t>
  </si>
  <si>
    <t>SHX-JG58846JCPT1612DCB</t>
  </si>
  <si>
    <t>SHX-JG04562GS4047</t>
  </si>
  <si>
    <t>SHX-JG23023JCPT1612DCB</t>
  </si>
  <si>
    <t>SHX-JG03697GS4047</t>
  </si>
  <si>
    <t>SHX-JG03157GS4047</t>
  </si>
  <si>
    <t>SHX-JG05054GS4047</t>
  </si>
  <si>
    <t>SHX-JG05129GS4047</t>
  </si>
  <si>
    <t>SHX-JG03209GS4047</t>
  </si>
  <si>
    <t>SHX-JG04879GS4047</t>
  </si>
  <si>
    <t>SHX-JG22954JCPT1612DCB</t>
  </si>
  <si>
    <t>GS47D-5384</t>
  </si>
  <si>
    <t>GS47D-5677</t>
  </si>
  <si>
    <t>JPDCB201376</t>
  </si>
  <si>
    <t>GS47D-6095</t>
  </si>
  <si>
    <t>GS47D-5482</t>
  </si>
  <si>
    <t>GS47D-5775</t>
  </si>
  <si>
    <t>GS47D-5348</t>
  </si>
  <si>
    <t>GS47D-5578</t>
  </si>
  <si>
    <t>GS47D-4068</t>
  </si>
  <si>
    <t>GS47D-5956</t>
  </si>
  <si>
    <t>JPDCB211040</t>
  </si>
  <si>
    <t>GS47D-5381</t>
  </si>
  <si>
    <t>JPDCB201521</t>
  </si>
  <si>
    <t>GS47D-4100</t>
  </si>
  <si>
    <t>GS4716D-3733</t>
  </si>
  <si>
    <t>GS47D-6043</t>
  </si>
  <si>
    <t>GS47D-5464</t>
  </si>
  <si>
    <t>GS4716D-3758</t>
  </si>
  <si>
    <t>GS47D-5646</t>
  </si>
  <si>
    <t>JPDCB201515</t>
  </si>
  <si>
    <t>GS4047</t>
  </si>
  <si>
    <t>JCPT1612DCB</t>
  </si>
  <si>
    <t>JCPT1612DC</t>
  </si>
  <si>
    <t>JCPT1612AC</t>
  </si>
  <si>
    <t>SHX-JG09666JCPT1612DCB</t>
  </si>
  <si>
    <t>SHX-SG05279BT28RT</t>
  </si>
  <si>
    <t>SHX-JG66067SR1623D</t>
  </si>
  <si>
    <t>SHX-JG08213GS2646</t>
  </si>
  <si>
    <t>SHX-JG03060GS2646</t>
  </si>
  <si>
    <t>SHX-JG03948GS2646</t>
  </si>
  <si>
    <t>SHX-JG02738GS4047</t>
  </si>
  <si>
    <t>SHX-JG07738GS2646</t>
  </si>
  <si>
    <t>SHX-JG03069GS2646</t>
  </si>
  <si>
    <t>SHX-JG59524JCPT1612DCB</t>
  </si>
  <si>
    <t>SHX-JG04843GS4047</t>
  </si>
  <si>
    <t>JPDCB190181</t>
  </si>
  <si>
    <t>XUG0141AANRL05874</t>
  </si>
  <si>
    <t>BT21107</t>
  </si>
  <si>
    <t>LWJAS160CM0780019</t>
  </si>
  <si>
    <t>XUG0205SAPRL19432</t>
  </si>
  <si>
    <t>GS46D-12024</t>
  </si>
  <si>
    <t>GS4616D-4374</t>
  </si>
  <si>
    <t>GS46D-5452</t>
  </si>
  <si>
    <t>GS4716D-3458</t>
  </si>
  <si>
    <t>GS46D-12015</t>
  </si>
  <si>
    <t>GS4616D-4266</t>
  </si>
  <si>
    <t>JPDCB214025</t>
  </si>
  <si>
    <t>GS47D-5642</t>
  </si>
  <si>
    <t>SHX-JG84389JCPT1612HA</t>
  </si>
  <si>
    <t>JPHA216780</t>
  </si>
  <si>
    <t>JCPT1612HA-Li</t>
  </si>
  <si>
    <t>SHX-JG69023JCPT1612HA</t>
  </si>
  <si>
    <t>JPHA214130</t>
  </si>
  <si>
    <t>SHX-ZG03340XGA16K</t>
    <phoneticPr fontId="21" type="noConversion"/>
  </si>
  <si>
    <t>XGA16K</t>
  </si>
  <si>
    <t>SHX-SG12664XGS22ACK-Li</t>
    <phoneticPr fontId="21" type="noConversion"/>
  </si>
  <si>
    <t>SHX-SG06719860SJ</t>
  </si>
  <si>
    <t>B300009177</t>
  </si>
  <si>
    <t>SHX-SG06598860SJ</t>
  </si>
  <si>
    <t>B300010609</t>
  </si>
  <si>
    <t>SHX-SG05279BT28RT</t>
    <phoneticPr fontId="21" type="noConversion"/>
  </si>
  <si>
    <t>SHX-ZG03340XGA16K</t>
  </si>
  <si>
    <t>SHX-SG12664XGS22ACK-Li</t>
  </si>
  <si>
    <t>GS2646</t>
  </si>
  <si>
    <t>SHX-SG06719860SJ</t>
    <phoneticPr fontId="21" type="noConversion"/>
  </si>
  <si>
    <t>SHX-SG09130S-65XC</t>
  </si>
  <si>
    <t>SHX-ZG01077BA28RT</t>
  </si>
  <si>
    <t>SHX-SG04002S65</t>
  </si>
  <si>
    <t>SHX-ZG00640Z45/25JRT</t>
  </si>
  <si>
    <t>SHX-SG11290BT24RT</t>
  </si>
  <si>
    <t>SHX-SG10925BT24RT</t>
  </si>
  <si>
    <t>SHX-SG07447BT28RT</t>
  </si>
  <si>
    <t>SHX-ZG02405BA24RT</t>
  </si>
  <si>
    <t>SHX-ZG00713Z45/25JRT</t>
  </si>
  <si>
    <t>SHX-SG06250660SJ</t>
  </si>
  <si>
    <t>SHX-SG05046S-60J</t>
  </si>
  <si>
    <t>SHX-SG06807S-60J</t>
  </si>
  <si>
    <t>SHX-SG08513BT24RT</t>
  </si>
  <si>
    <t>SHX-SG07036S-65XC</t>
  </si>
  <si>
    <t>SHX-ZG01399Z45/25JRT</t>
  </si>
  <si>
    <t>SHX-SG08576S-65XC</t>
  </si>
  <si>
    <t>SHX-SG07052S-65XC</t>
  </si>
  <si>
    <t>SHX-ZG01109Z45/25JRT</t>
  </si>
  <si>
    <t>SHX-ZG02205Z45/25JRT</t>
  </si>
  <si>
    <t>SHX-SG02891S65</t>
  </si>
  <si>
    <t>SHX-SG06839S-60J</t>
  </si>
  <si>
    <t>SHX-SG07607BT24RT</t>
  </si>
  <si>
    <t>SHX-ZG00574Z45/25JRT</t>
  </si>
  <si>
    <t>SHX-SG04639BT24RT</t>
  </si>
  <si>
    <t>SHX-SG05956S-60J</t>
  </si>
  <si>
    <t>SHX-SG05026S-65XC</t>
  </si>
  <si>
    <t>SHX-SG04614BT30RT</t>
  </si>
  <si>
    <t>SHX-SG11283BT24RT</t>
  </si>
  <si>
    <t>SHX-SG05838S-60J</t>
  </si>
  <si>
    <t>SHX-ZG00995Z45/25JRT</t>
  </si>
  <si>
    <t>SHX-SG04511BT24RT</t>
  </si>
  <si>
    <t>SHX-ZG01550Z45/25JRT</t>
  </si>
  <si>
    <t>SHX-ZG01900Z62/40</t>
  </si>
  <si>
    <t>SHX-SG07187S-65XC</t>
  </si>
  <si>
    <t>SHX-SG07332S85XC</t>
  </si>
  <si>
    <t>SHX-ZG00597Z62/40</t>
  </si>
  <si>
    <t>SHX-SG05787BT30RT</t>
  </si>
  <si>
    <t>SHX-SG00930S65</t>
  </si>
  <si>
    <t>SHX-SG08646S-65XC</t>
  </si>
  <si>
    <t>SHX-SG04152S65</t>
  </si>
  <si>
    <t>SHX-SG04582BT28RT</t>
  </si>
  <si>
    <t>SHX-SG04004S65</t>
  </si>
  <si>
    <t>SHX-SG05128S-65XC</t>
  </si>
  <si>
    <t>LWJAT180PR0700027</t>
  </si>
  <si>
    <t>LWJAT180CR0700025</t>
  </si>
  <si>
    <t>LWJAT180ER0700024</t>
  </si>
  <si>
    <t>LWJAT180HR0700023</t>
  </si>
  <si>
    <t>LWJAT180LR0700022</t>
  </si>
  <si>
    <t>LWJAT180AR0700021</t>
  </si>
  <si>
    <t>LWJAT180VR0700020</t>
  </si>
  <si>
    <t>LWJAT180LR0700019</t>
  </si>
  <si>
    <t>LWJAT180AR0700018</t>
  </si>
  <si>
    <t>LWJAT180VR0700017</t>
  </si>
  <si>
    <t>LWJAT180CR0700016</t>
  </si>
  <si>
    <t>LWJAT180KR0700014</t>
  </si>
  <si>
    <t>LWJAT180PR0700013</t>
  </si>
  <si>
    <t>LWJAT180TR0700012</t>
  </si>
  <si>
    <t>LWJAT180CR0700011</t>
  </si>
  <si>
    <t>LGMG</t>
    <phoneticPr fontId="21" type="noConversion"/>
  </si>
  <si>
    <t>RED</t>
    <phoneticPr fontId="21" type="noConversion"/>
  </si>
  <si>
    <t>H1840</t>
  </si>
  <si>
    <t>TELESCOPIC HANDLER</t>
  </si>
  <si>
    <t>H1840</t>
    <phoneticPr fontId="21" type="noConversion"/>
  </si>
  <si>
    <t>NP84983R035218J</t>
  </si>
  <si>
    <t>NP84983R035347J</t>
  </si>
  <si>
    <t>NP84983R035351J</t>
  </si>
  <si>
    <t>NP84983R035353J</t>
  </si>
  <si>
    <t>NP84983R035359J</t>
  </si>
  <si>
    <t>NP84983R035364J</t>
  </si>
  <si>
    <t>NP84983R035122J</t>
  </si>
  <si>
    <t>NP84983R035356J</t>
  </si>
  <si>
    <t>NP84983R035217J</t>
  </si>
  <si>
    <t>NP84983R035125J</t>
  </si>
  <si>
    <t>NP84983R035030J</t>
  </si>
  <si>
    <t>NP84983R035365J</t>
  </si>
  <si>
    <t>NP84983R034786J</t>
  </si>
  <si>
    <t>NP84983R035108J</t>
  </si>
  <si>
    <t>NP84983R035124J</t>
  </si>
  <si>
    <t xml:space="preserve">       XXXXXXX SHIPPER 国内发货公司名字</t>
  </si>
  <si>
    <t>国内发货公司地址</t>
  </si>
  <si>
    <t>xxxxxL20240805</t>
  </si>
  <si>
    <t xml:space="preserve">       xxxxx国内发货公司名字</t>
  </si>
  <si>
    <t xml:space="preserve">国内发货公司地址, CHINA
</t>
  </si>
  <si>
    <t>XXXX国内发货公司名字和地址</t>
  </si>
  <si>
    <t>xxxx20241023</t>
  </si>
  <si>
    <t>dd/mm/yy</t>
  </si>
  <si>
    <t xml:space="preserve">TGME Equipment And Machinery Rental LLC .Office B-1501, Prime Business Centre, Jumeirah Village Circle, Dubai, UAE.+971567879383.Email duan930917@gmail.com.DUAN QIANG </t>
  </si>
  <si>
    <t>Incoterm: CIF ABU DHABI</t>
  </si>
  <si>
    <t>CIF VALUE</t>
  </si>
  <si>
    <t>TOTAL SAY US DOLLAR XXXXXXXXXX ONLY</t>
  </si>
  <si>
    <t>中华人民共和国海关出口货物报关单</t>
  </si>
  <si>
    <t>预录入编号：</t>
  </si>
  <si>
    <t>海关编号：</t>
  </si>
  <si>
    <t>（XX 海关）</t>
  </si>
  <si>
    <t>页码/页数：</t>
  </si>
  <si>
    <t>境内发货人</t>
  </si>
  <si>
    <t>XXXX有限公司
XXXX编码</t>
  </si>
  <si>
    <t>出境关别</t>
  </si>
  <si>
    <t>出口日期</t>
  </si>
  <si>
    <t>申报日期</t>
  </si>
  <si>
    <t>备案号</t>
  </si>
  <si>
    <t>境外收货人</t>
  </si>
  <si>
    <t>TGME Equipment And Machinery Rental LLC</t>
  </si>
  <si>
    <t>运输方式</t>
  </si>
  <si>
    <t>海运</t>
  </si>
  <si>
    <t>运输工具名称及航次号</t>
  </si>
  <si>
    <t>提运单号</t>
  </si>
  <si>
    <t>生产销售单位</t>
  </si>
  <si>
    <t>监管方式</t>
  </si>
  <si>
    <t>一般贸易</t>
  </si>
  <si>
    <t>征免性质</t>
  </si>
  <si>
    <t>一般征税</t>
  </si>
  <si>
    <t>许可证号</t>
  </si>
  <si>
    <t>合同协议号</t>
  </si>
  <si>
    <t>贸易国（地区）</t>
  </si>
  <si>
    <t>阿拉伯联合酋长国</t>
    <phoneticPr fontId="27" type="noConversion"/>
  </si>
  <si>
    <t>运抵国（地区）</t>
  </si>
  <si>
    <t>指运港</t>
  </si>
  <si>
    <t>Abu Dhabi</t>
  </si>
  <si>
    <t>离境口岸</t>
  </si>
  <si>
    <t>包装种类</t>
  </si>
  <si>
    <t>件数</t>
  </si>
  <si>
    <t>毛重（千克）</t>
  </si>
  <si>
    <t>净重（千克）</t>
  </si>
  <si>
    <t>成交方式</t>
  </si>
  <si>
    <t>运费</t>
  </si>
  <si>
    <t>保费</t>
  </si>
  <si>
    <t>杂费</t>
  </si>
  <si>
    <t>CIF</t>
  </si>
  <si>
    <t>随附单证及编号</t>
  </si>
  <si>
    <t>标记唛码及备注</t>
  </si>
  <si>
    <t>N/M</t>
  </si>
  <si>
    <t>项号</t>
  </si>
  <si>
    <t>商品编号</t>
  </si>
  <si>
    <t>商品名称及规格型号</t>
  </si>
  <si>
    <t>数量及单位</t>
  </si>
  <si>
    <t>单价</t>
  </si>
  <si>
    <t>总价</t>
  </si>
  <si>
    <t>币制</t>
  </si>
  <si>
    <t>原产国（地区）</t>
  </si>
  <si>
    <t>最终目的国</t>
  </si>
  <si>
    <t>境内货源地</t>
  </si>
  <si>
    <t>征免</t>
  </si>
  <si>
    <t>高空作业平台/860SJ</t>
    <phoneticPr fontId="27" type="noConversion"/>
  </si>
  <si>
    <t>台</t>
  </si>
  <si>
    <t>人民币</t>
  </si>
  <si>
    <t>中国</t>
  </si>
  <si>
    <t>海南海口</t>
  </si>
  <si>
    <t>报关人员</t>
  </si>
  <si>
    <t>报关人员证号</t>
  </si>
  <si>
    <t>电话</t>
  </si>
  <si>
    <t>兹申明对以上内容承担如实申报、依法纳税之法律责任</t>
  </si>
  <si>
    <t>海关批注及签章</t>
  </si>
  <si>
    <t>申报单位</t>
  </si>
  <si>
    <t>申报单位（签章）</t>
  </si>
  <si>
    <t>申报要素</t>
  </si>
  <si>
    <t>HS CODE  ：9106100000</t>
  </si>
  <si>
    <t>品名</t>
  </si>
  <si>
    <t>高空作业平台</t>
  </si>
  <si>
    <t>单位：台</t>
  </si>
  <si>
    <t>品牌类型</t>
  </si>
  <si>
    <t>国外品牌</t>
    <phoneticPr fontId="27" type="noConversion"/>
  </si>
  <si>
    <t>出口享惠情况</t>
  </si>
  <si>
    <t>不确定</t>
  </si>
  <si>
    <t>用途</t>
  </si>
  <si>
    <t>能够提供平台快速升降功能</t>
  </si>
  <si>
    <t>推进方式</t>
  </si>
  <si>
    <t>自动调平工作平台功能</t>
  </si>
  <si>
    <t>品牌</t>
  </si>
  <si>
    <t>JLG</t>
    <phoneticPr fontId="27" type="noConversion"/>
  </si>
  <si>
    <t>型号</t>
  </si>
  <si>
    <t>860SJ</t>
    <phoneticPr fontId="27" type="noConversion"/>
  </si>
  <si>
    <t>最大工作高度（距离）</t>
  </si>
  <si>
    <t>28.21米</t>
    <phoneticPr fontId="27" type="noConversion"/>
  </si>
  <si>
    <t>最大承载重量</t>
  </si>
  <si>
    <t>340公斤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</si>
</sst>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mmmm\ d\,\ yyyy;@"/>
    <numFmt numFmtId="165" formatCode="[$USD]\ #,##0.00_);[Red]\([$USD]\ #,##0.00\)"/>
    <numFmt numFmtId="166" formatCode="0.00_ "/>
    <numFmt numFmtId="167" formatCode="0_ "/>
    <numFmt numFmtId="168" formatCode="[$CNY]\ #,##0.00_);[Red]\([$CNY]\ #,##0.00\)"/>
    <numFmt numFmtId="169" formatCode="0.00_);[Red]\(0.00\)"/>
    <numFmt numFmtId="170" formatCode="#,##0.00_ "/>
  </numFmts>
  <fonts count="45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2"/>
      <color theme="1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20"/>
      <name val="Times New Roman"/>
      <family val="1"/>
    </font>
    <font>
      <sz val="11"/>
      <color theme="1"/>
      <name val="Calibri"/>
      <family val="3"/>
      <charset val="134"/>
      <scheme val="minor"/>
    </font>
    <font>
      <sz val="16"/>
      <color theme="1"/>
      <name val="Calibri"/>
      <family val="2"/>
    </font>
    <font>
      <sz val="9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2"/>
      <color rgb="FFFF0000"/>
      <name val="Times New Roman"/>
      <family val="1"/>
    </font>
    <font>
      <b/>
      <sz val="17"/>
      <color rgb="FFFF0000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theme="0"/>
      <name val="Times New Roman"/>
      <family val="1"/>
    </font>
    <font>
      <b/>
      <sz val="12"/>
      <color rgb="FFFF0000"/>
      <name val="Times New Roman"/>
      <family val="1"/>
    </font>
    <font>
      <sz val="22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FF0000"/>
      <name val="Times New Roman"/>
      <family val="1"/>
      <charset val="134"/>
    </font>
    <font>
      <b/>
      <sz val="26"/>
      <color indexed="8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9" fillId="0" borderId="0">
      <alignment vertical="center"/>
    </xf>
  </cellStyleXfs>
  <cellXfs count="18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2" borderId="4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4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3" fontId="5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2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4" xfId="0" applyFont="1" applyFill="1" applyBorder="1"/>
    <xf numFmtId="0" fontId="15" fillId="2" borderId="0" xfId="0" applyFont="1" applyFill="1" applyAlignment="1">
      <alignment horizontal="right" vertical="top"/>
    </xf>
    <xf numFmtId="0" fontId="15" fillId="2" borderId="0" xfId="0" applyFont="1" applyFill="1" applyAlignment="1">
      <alignment vertical="top"/>
    </xf>
    <xf numFmtId="0" fontId="15" fillId="2" borderId="0" xfId="0" applyFont="1" applyFill="1"/>
    <xf numFmtId="164" fontId="15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165" fontId="18" fillId="2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center"/>
    </xf>
    <xf numFmtId="169" fontId="5" fillId="2" borderId="0" xfId="0" applyNumberFormat="1" applyFont="1" applyFill="1"/>
    <xf numFmtId="169" fontId="6" fillId="2" borderId="0" xfId="0" applyNumberFormat="1" applyFont="1" applyFill="1" applyAlignment="1">
      <alignment horizontal="center" vertical="center"/>
    </xf>
    <xf numFmtId="169" fontId="1" fillId="2" borderId="0" xfId="0" applyNumberFormat="1" applyFont="1" applyFill="1" applyAlignment="1">
      <alignment horizontal="center" vertical="center"/>
    </xf>
    <xf numFmtId="10" fontId="5" fillId="2" borderId="0" xfId="0" applyNumberFormat="1" applyFont="1" applyFill="1"/>
    <xf numFmtId="10" fontId="6" fillId="2" borderId="0" xfId="0" applyNumberFormat="1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23" fillId="0" borderId="0" xfId="0" applyFont="1"/>
    <xf numFmtId="168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" fontId="0" fillId="0" borderId="0" xfId="0" applyNumberFormat="1"/>
    <xf numFmtId="170" fontId="0" fillId="0" borderId="0" xfId="0" applyNumberForma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2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23" fillId="4" borderId="0" xfId="0" applyFont="1" applyFill="1"/>
    <xf numFmtId="0" fontId="1" fillId="2" borderId="20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/>
    </xf>
    <xf numFmtId="0" fontId="32" fillId="3" borderId="0" xfId="0" applyFont="1" applyFill="1" applyAlignment="1">
      <alignment horizontal="center" vertical="center"/>
    </xf>
    <xf numFmtId="169" fontId="32" fillId="3" borderId="0" xfId="0" applyNumberFormat="1" applyFont="1" applyFill="1" applyAlignment="1">
      <alignment horizontal="center" vertical="center"/>
    </xf>
    <xf numFmtId="10" fontId="32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8" fillId="2" borderId="19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166" fontId="28" fillId="2" borderId="15" xfId="0" applyNumberFormat="1" applyFont="1" applyFill="1" applyBorder="1" applyAlignment="1">
      <alignment horizontal="center" vertical="center"/>
    </xf>
    <xf numFmtId="166" fontId="28" fillId="2" borderId="18" xfId="0" applyNumberFormat="1" applyFont="1" applyFill="1" applyBorder="1" applyAlignment="1">
      <alignment horizontal="center" vertical="center"/>
    </xf>
    <xf numFmtId="169" fontId="28" fillId="2" borderId="18" xfId="0" applyNumberFormat="1" applyFont="1" applyFill="1" applyBorder="1" applyAlignment="1">
      <alignment horizontal="center" vertical="center"/>
    </xf>
    <xf numFmtId="167" fontId="33" fillId="2" borderId="1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49" fontId="15" fillId="2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33" fillId="2" borderId="8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2" fillId="2" borderId="12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21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/>
    </xf>
    <xf numFmtId="14" fontId="35" fillId="0" borderId="21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2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23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 wrapText="1"/>
    </xf>
    <xf numFmtId="168" fontId="38" fillId="2" borderId="25" xfId="0" applyNumberFormat="1" applyFont="1" applyFill="1" applyBorder="1" applyAlignment="1">
      <alignment horizontal="left" vertical="center"/>
    </xf>
    <xf numFmtId="168" fontId="31" fillId="2" borderId="25" xfId="0" applyNumberFormat="1" applyFont="1" applyFill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top"/>
    </xf>
    <xf numFmtId="0" fontId="35" fillId="0" borderId="0" xfId="0" applyFont="1" applyAlignment="1">
      <alignment horizontal="left" vertical="top"/>
    </xf>
    <xf numFmtId="0" fontId="35" fillId="0" borderId="30" xfId="0" applyFont="1" applyBorder="1" applyAlignment="1">
      <alignment horizontal="left" vertical="top"/>
    </xf>
    <xf numFmtId="0" fontId="35" fillId="0" borderId="26" xfId="0" applyFont="1" applyBorder="1"/>
    <xf numFmtId="0" fontId="35" fillId="0" borderId="27" xfId="0" applyFont="1" applyBorder="1"/>
    <xf numFmtId="0" fontId="35" fillId="0" borderId="28" xfId="0" applyFont="1" applyBorder="1"/>
    <xf numFmtId="0" fontId="35" fillId="0" borderId="29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30" xfId="0" applyFont="1" applyBorder="1" applyAlignment="1">
      <alignment horizontal="center"/>
    </xf>
    <xf numFmtId="4" fontId="37" fillId="0" borderId="2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/>
    </xf>
    <xf numFmtId="0" fontId="35" fillId="0" borderId="30" xfId="0" applyFont="1" applyBorder="1"/>
    <xf numFmtId="0" fontId="35" fillId="0" borderId="1" xfId="0" applyFont="1" applyBorder="1" applyAlignment="1">
      <alignment horizontal="center"/>
    </xf>
    <xf numFmtId="0" fontId="35" fillId="0" borderId="2" xfId="0" applyFont="1" applyBorder="1"/>
    <xf numFmtId="0" fontId="35" fillId="0" borderId="32" xfId="0" applyFont="1" applyBorder="1"/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</cellXfs>
  <cellStyles count="2">
    <cellStyle name="Normale" xfId="1" xr:uid="{00000000-0005-0000-0000-000000000000}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9605</xdr:colOff>
      <xdr:row>0</xdr:row>
      <xdr:rowOff>799</xdr:rowOff>
    </xdr:from>
    <xdr:to>
      <xdr:col>2</xdr:col>
      <xdr:colOff>28735</xdr:colOff>
      <xdr:row>1</xdr:row>
      <xdr:rowOff>15926</xdr:rowOff>
    </xdr:to>
    <xdr:pic>
      <xdr:nvPicPr>
        <xdr:cNvPr id="3" name="Picture 4" descr="E:\杂项\模板图片素材\宏信设备 竖版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35" r="17786"/>
        <a:stretch>
          <a:fillRect/>
        </a:stretch>
      </xdr:blipFill>
      <xdr:spPr>
        <a:xfrm>
          <a:off x="963930" y="635"/>
          <a:ext cx="540385" cy="582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302559</xdr:rowOff>
    </xdr:from>
    <xdr:to>
      <xdr:col>7</xdr:col>
      <xdr:colOff>0</xdr:colOff>
      <xdr:row>8</xdr:row>
      <xdr:rowOff>302559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H="1">
          <a:off x="5323205" y="3211830"/>
          <a:ext cx="149669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302559</xdr:rowOff>
    </xdr:from>
    <xdr:to>
      <xdr:col>7</xdr:col>
      <xdr:colOff>0</xdr:colOff>
      <xdr:row>8</xdr:row>
      <xdr:rowOff>302559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flipH="1">
          <a:off x="5323205" y="3211830"/>
          <a:ext cx="149669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302559</xdr:rowOff>
    </xdr:from>
    <xdr:to>
      <xdr:col>6</xdr:col>
      <xdr:colOff>-1</xdr:colOff>
      <xdr:row>8</xdr:row>
      <xdr:rowOff>302559</xdr:rowOff>
    </xdr:to>
    <xdr:cxnSp macro="">
      <xdr:nvCxnSpPr>
        <xdr:cNvPr id="5" name="直接连接符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 flipH="1">
          <a:off x="3219450" y="302559"/>
          <a:ext cx="2006599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302559</xdr:rowOff>
    </xdr:from>
    <xdr:to>
      <xdr:col>6</xdr:col>
      <xdr:colOff>-1</xdr:colOff>
      <xdr:row>8</xdr:row>
      <xdr:rowOff>302559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3219450" y="302559"/>
          <a:ext cx="2006599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1</xdr:col>
      <xdr:colOff>742950</xdr:colOff>
      <xdr:row>1</xdr:row>
      <xdr:rowOff>200025</xdr:rowOff>
    </xdr:to>
    <xdr:pic>
      <xdr:nvPicPr>
        <xdr:cNvPr id="2" name="图片 12">
          <a:extLst>
            <a:ext uri="{FF2B5EF4-FFF2-40B4-BE49-F238E27FC236}">
              <a16:creationId xmlns:a16="http://schemas.microsoft.com/office/drawing/2014/main" id="{E1C3B00D-4E24-4815-AFA0-C6D12BD5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0"/>
          <a:ext cx="685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0</xdr:row>
      <xdr:rowOff>0</xdr:rowOff>
    </xdr:from>
    <xdr:to>
      <xdr:col>12</xdr:col>
      <xdr:colOff>571500</xdr:colOff>
      <xdr:row>1</xdr:row>
      <xdr:rowOff>161925</xdr:rowOff>
    </xdr:to>
    <xdr:pic>
      <xdr:nvPicPr>
        <xdr:cNvPr id="3" name="图片 13">
          <a:extLst>
            <a:ext uri="{FF2B5EF4-FFF2-40B4-BE49-F238E27FC236}">
              <a16:creationId xmlns:a16="http://schemas.microsoft.com/office/drawing/2014/main" id="{E8D280F6-E506-465E-82F8-9E78013B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2350" y="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AppData\Local\Microsoft\Windows\INetCache\IE\AL4X86OQ\CNAEJAL20240817-B%5b1%5d.xlsx" TargetMode="External"/><Relationship Id="rId1" Type="http://schemas.openxmlformats.org/officeDocument/2006/relationships/externalLinkPath" Target="file:///C:\Users\user\AppData\Local\Microsoft\Windows\INetCache\IE\AL4X86OQ\CNAEJAL20240817-B%5b1%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ORMA INVOICE (PI)"/>
      <sheetName val="COMMERCIAL INVOICE(CI) AWP"/>
      <sheetName val="Sheet9"/>
      <sheetName val="Sheet8"/>
      <sheetName val="Sheet7"/>
      <sheetName val="Sheet5"/>
      <sheetName val="Sheet4"/>
      <sheetName val="Sheet3"/>
      <sheetName val="PACKING LIST"/>
      <sheetName val="Sheet6"/>
      <sheetName val="Sheet1"/>
      <sheetName val="报关单"/>
      <sheetName val="申报要素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2</v>
          </cell>
          <cell r="E12">
            <v>33022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68"/>
  <sheetViews>
    <sheetView showGridLines="0" showRuler="0" zoomScale="85" zoomScaleNormal="85" workbookViewId="0">
      <selection activeCell="H2" sqref="H2"/>
    </sheetView>
  </sheetViews>
  <sheetFormatPr defaultColWidth="9" defaultRowHeight="15"/>
  <cols>
    <col min="1" max="1" width="13.42578125" style="27" customWidth="1"/>
    <col min="2" max="2" width="7.28515625" style="27" customWidth="1"/>
    <col min="3" max="3" width="11.7109375" style="27" customWidth="1"/>
    <col min="4" max="4" width="16.28515625" style="27" customWidth="1"/>
    <col min="5" max="5" width="10.28515625" style="27" customWidth="1"/>
    <col min="6" max="6" width="8.28515625" style="27" customWidth="1"/>
    <col min="7" max="7" width="10.85546875" style="27" customWidth="1"/>
    <col min="8" max="8" width="17.28515625" style="27" customWidth="1"/>
    <col min="9" max="9" width="7.28515625" style="27" customWidth="1"/>
    <col min="10" max="16384" width="9" style="27"/>
  </cols>
  <sheetData>
    <row r="1" spans="2:9" ht="44.65" customHeight="1">
      <c r="B1" s="28"/>
      <c r="C1" s="28"/>
      <c r="F1" s="29" t="s">
        <v>0</v>
      </c>
      <c r="G1" s="28"/>
      <c r="H1" s="28"/>
      <c r="I1" s="49"/>
    </row>
    <row r="2" spans="2:9" ht="19.5" customHeight="1">
      <c r="B2" s="30"/>
      <c r="C2" s="30"/>
      <c r="D2" s="30"/>
      <c r="E2" s="30"/>
      <c r="G2" s="31" t="s">
        <v>1</v>
      </c>
      <c r="H2" s="32" t="s">
        <v>2</v>
      </c>
    </row>
    <row r="3" spans="2:9" ht="17.25" customHeight="1">
      <c r="B3" s="33"/>
      <c r="C3" s="33"/>
      <c r="D3" s="33"/>
      <c r="E3" s="33"/>
      <c r="G3" s="31" t="s">
        <v>3</v>
      </c>
      <c r="H3" s="34">
        <v>44274</v>
      </c>
      <c r="I3" s="50"/>
    </row>
    <row r="4" spans="2:9" s="26" customFormat="1" ht="49.15" customHeight="1">
      <c r="B4" s="35" t="s">
        <v>4</v>
      </c>
      <c r="C4" s="101" t="s">
        <v>5</v>
      </c>
      <c r="D4" s="101"/>
      <c r="E4" s="101"/>
      <c r="F4" s="101"/>
      <c r="G4" s="101"/>
      <c r="H4" s="101"/>
    </row>
    <row r="5" spans="2:9" s="26" customFormat="1" ht="63.75" customHeight="1">
      <c r="B5" s="35" t="s">
        <v>6</v>
      </c>
      <c r="C5" s="101" t="s">
        <v>7</v>
      </c>
      <c r="D5" s="101"/>
      <c r="E5" s="101"/>
      <c r="F5" s="101"/>
      <c r="G5" s="101"/>
      <c r="H5" s="101"/>
    </row>
    <row r="6" spans="2:9" s="26" customFormat="1" ht="17.100000000000001" customHeight="1">
      <c r="B6" s="36" t="s">
        <v>8</v>
      </c>
      <c r="C6" s="37"/>
      <c r="D6" s="37" t="s">
        <v>9</v>
      </c>
      <c r="E6" s="37"/>
      <c r="F6" s="37"/>
      <c r="G6" s="37"/>
      <c r="H6" s="37"/>
    </row>
    <row r="7" spans="2:9" s="26" customFormat="1" ht="17.100000000000001" customHeight="1">
      <c r="B7" s="36" t="s">
        <v>10</v>
      </c>
      <c r="C7" s="37"/>
      <c r="D7" s="37" t="s">
        <v>11</v>
      </c>
      <c r="E7" s="37"/>
      <c r="F7" s="37"/>
      <c r="G7" s="37"/>
      <c r="H7" s="37"/>
    </row>
    <row r="8" spans="2:9" s="26" customFormat="1" ht="17.100000000000001" customHeight="1">
      <c r="B8" s="36" t="s">
        <v>12</v>
      </c>
      <c r="C8" s="37"/>
      <c r="D8" s="37" t="s">
        <v>13</v>
      </c>
      <c r="E8" s="37"/>
      <c r="F8" s="37"/>
      <c r="G8" s="37"/>
      <c r="H8" s="37"/>
    </row>
    <row r="9" spans="2:9" ht="21.4" customHeight="1">
      <c r="B9" s="38" t="s">
        <v>14</v>
      </c>
      <c r="C9" s="39" t="s">
        <v>15</v>
      </c>
      <c r="D9" s="37"/>
      <c r="E9" s="37"/>
      <c r="F9" s="33"/>
      <c r="G9" s="33"/>
      <c r="H9" s="33"/>
    </row>
    <row r="10" spans="2:9" s="26" customFormat="1" ht="37.5" customHeight="1">
      <c r="B10" s="40" t="s">
        <v>16</v>
      </c>
      <c r="C10" s="41" t="s">
        <v>17</v>
      </c>
      <c r="D10" s="40" t="s">
        <v>18</v>
      </c>
      <c r="E10" s="40" t="s">
        <v>19</v>
      </c>
      <c r="F10" s="40" t="s">
        <v>20</v>
      </c>
      <c r="G10" s="40" t="s">
        <v>21</v>
      </c>
      <c r="H10" s="41" t="s">
        <v>22</v>
      </c>
    </row>
    <row r="11" spans="2:9" s="26" customFormat="1" ht="29.1" customHeight="1">
      <c r="B11" s="42">
        <v>1</v>
      </c>
      <c r="C11" s="43" t="s">
        <v>23</v>
      </c>
      <c r="D11" s="43" t="s">
        <v>24</v>
      </c>
      <c r="E11" s="44">
        <v>2013</v>
      </c>
      <c r="F11" s="45">
        <v>1</v>
      </c>
      <c r="G11" s="45">
        <v>5500</v>
      </c>
      <c r="H11" s="43">
        <f t="shared" ref="H11:H19" si="0">G11*F11</f>
        <v>5500</v>
      </c>
    </row>
    <row r="12" spans="2:9" s="26" customFormat="1" ht="29.1" customHeight="1">
      <c r="B12" s="42">
        <v>2</v>
      </c>
      <c r="C12" s="43" t="s">
        <v>23</v>
      </c>
      <c r="D12" s="43" t="s">
        <v>25</v>
      </c>
      <c r="E12" s="44">
        <v>2013</v>
      </c>
      <c r="F12" s="45">
        <v>1</v>
      </c>
      <c r="G12" s="45">
        <v>5500</v>
      </c>
      <c r="H12" s="43">
        <f t="shared" si="0"/>
        <v>5500</v>
      </c>
    </row>
    <row r="13" spans="2:9" s="26" customFormat="1" ht="29.1" customHeight="1">
      <c r="B13" s="42">
        <v>3</v>
      </c>
      <c r="C13" s="43" t="s">
        <v>23</v>
      </c>
      <c r="D13" s="43" t="s">
        <v>26</v>
      </c>
      <c r="E13" s="44">
        <v>2013</v>
      </c>
      <c r="F13" s="45">
        <v>1</v>
      </c>
      <c r="G13" s="45">
        <v>5500</v>
      </c>
      <c r="H13" s="43">
        <f t="shared" si="0"/>
        <v>5500</v>
      </c>
    </row>
    <row r="14" spans="2:9" s="26" customFormat="1" ht="29.1" customHeight="1">
      <c r="B14" s="42">
        <v>4</v>
      </c>
      <c r="C14" s="43" t="s">
        <v>23</v>
      </c>
      <c r="D14" s="43" t="s">
        <v>27</v>
      </c>
      <c r="E14" s="44">
        <v>2013</v>
      </c>
      <c r="F14" s="45">
        <v>1</v>
      </c>
      <c r="G14" s="45">
        <v>5500</v>
      </c>
      <c r="H14" s="43">
        <f t="shared" si="0"/>
        <v>5500</v>
      </c>
    </row>
    <row r="15" spans="2:9" s="26" customFormat="1" ht="29.1" customHeight="1">
      <c r="B15" s="42">
        <v>5</v>
      </c>
      <c r="C15" s="43" t="s">
        <v>23</v>
      </c>
      <c r="D15" s="43" t="s">
        <v>28</v>
      </c>
      <c r="E15" s="44">
        <v>2013</v>
      </c>
      <c r="F15" s="45">
        <v>1</v>
      </c>
      <c r="G15" s="45">
        <v>5500</v>
      </c>
      <c r="H15" s="43">
        <f t="shared" si="0"/>
        <v>5500</v>
      </c>
    </row>
    <row r="16" spans="2:9" s="26" customFormat="1" ht="29.1" customHeight="1">
      <c r="B16" s="42">
        <v>6</v>
      </c>
      <c r="C16" s="43" t="s">
        <v>23</v>
      </c>
      <c r="D16" s="43" t="s">
        <v>29</v>
      </c>
      <c r="E16" s="44">
        <v>2013</v>
      </c>
      <c r="F16" s="45">
        <v>1</v>
      </c>
      <c r="G16" s="45">
        <v>5500</v>
      </c>
      <c r="H16" s="43">
        <f t="shared" si="0"/>
        <v>5500</v>
      </c>
    </row>
    <row r="17" spans="2:8" s="26" customFormat="1" ht="29.1" customHeight="1">
      <c r="B17" s="42">
        <v>7</v>
      </c>
      <c r="C17" s="43" t="s">
        <v>23</v>
      </c>
      <c r="D17" s="43" t="s">
        <v>30</v>
      </c>
      <c r="E17" s="44">
        <v>2013</v>
      </c>
      <c r="F17" s="45">
        <v>1</v>
      </c>
      <c r="G17" s="45">
        <v>5500</v>
      </c>
      <c r="H17" s="43">
        <f t="shared" si="0"/>
        <v>5500</v>
      </c>
    </row>
    <row r="18" spans="2:8" s="26" customFormat="1" ht="29.1" customHeight="1">
      <c r="B18" s="42">
        <v>8</v>
      </c>
      <c r="C18" s="43" t="s">
        <v>23</v>
      </c>
      <c r="D18" s="43" t="s">
        <v>31</v>
      </c>
      <c r="E18" s="44">
        <v>2013</v>
      </c>
      <c r="F18" s="45">
        <v>1</v>
      </c>
      <c r="G18" s="45">
        <v>5500</v>
      </c>
      <c r="H18" s="43">
        <f t="shared" si="0"/>
        <v>5500</v>
      </c>
    </row>
    <row r="19" spans="2:8" s="26" customFormat="1" ht="29.1" customHeight="1">
      <c r="B19" s="42">
        <v>9</v>
      </c>
      <c r="C19" s="43" t="s">
        <v>23</v>
      </c>
      <c r="D19" s="43" t="s">
        <v>32</v>
      </c>
      <c r="E19" s="44">
        <v>2013</v>
      </c>
      <c r="F19" s="45">
        <v>1</v>
      </c>
      <c r="G19" s="45">
        <v>5500</v>
      </c>
      <c r="H19" s="43">
        <f t="shared" si="0"/>
        <v>5500</v>
      </c>
    </row>
    <row r="20" spans="2:8" s="26" customFormat="1" ht="29.65" customHeight="1">
      <c r="B20" s="42" t="s">
        <v>33</v>
      </c>
      <c r="C20" s="102" t="s">
        <v>34</v>
      </c>
      <c r="D20" s="103"/>
      <c r="E20" s="103"/>
      <c r="F20" s="103"/>
      <c r="G20" s="104"/>
      <c r="H20" s="43">
        <f>SUM(H11:H19)</f>
        <v>49500</v>
      </c>
    </row>
    <row r="21" spans="2:8" s="26" customFormat="1" ht="16.149999999999999" customHeight="1">
      <c r="B21" s="38" t="s">
        <v>35</v>
      </c>
      <c r="C21" s="36" t="s">
        <v>36</v>
      </c>
      <c r="D21" s="37"/>
      <c r="E21" s="37"/>
      <c r="F21" s="37"/>
      <c r="G21" s="46"/>
      <c r="H21" s="46"/>
    </row>
    <row r="22" spans="2:8" s="26" customFormat="1" ht="16.149999999999999" customHeight="1">
      <c r="B22" s="46" t="s">
        <v>37</v>
      </c>
      <c r="C22" s="37" t="s">
        <v>38</v>
      </c>
      <c r="D22" s="37"/>
      <c r="E22" s="37"/>
      <c r="F22" s="37"/>
      <c r="G22" s="37"/>
      <c r="H22" s="37"/>
    </row>
    <row r="23" spans="2:8" ht="16.149999999999999" customHeight="1">
      <c r="B23" s="38" t="s">
        <v>39</v>
      </c>
      <c r="C23" s="39" t="s">
        <v>40</v>
      </c>
    </row>
    <row r="24" spans="2:8" ht="16.149999999999999" customHeight="1">
      <c r="B24" s="33" t="s">
        <v>41</v>
      </c>
      <c r="C24" s="33"/>
      <c r="D24" s="47" t="s">
        <v>42</v>
      </c>
      <c r="E24" s="47"/>
      <c r="F24" s="33"/>
    </row>
    <row r="25" spans="2:8" ht="16.149999999999999" customHeight="1">
      <c r="B25" s="33" t="s">
        <v>43</v>
      </c>
      <c r="C25" s="33"/>
      <c r="D25" s="37" t="s">
        <v>44</v>
      </c>
      <c r="E25" s="37"/>
      <c r="F25" s="33"/>
    </row>
    <row r="26" spans="2:8" ht="16.149999999999999" customHeight="1">
      <c r="B26" s="33" t="s">
        <v>45</v>
      </c>
      <c r="C26" s="33"/>
      <c r="D26" s="33" t="s">
        <v>46</v>
      </c>
      <c r="E26" s="33"/>
      <c r="F26" s="33"/>
    </row>
    <row r="27" spans="2:8" ht="16.149999999999999" customHeight="1">
      <c r="B27" s="33" t="s">
        <v>47</v>
      </c>
      <c r="C27" s="33"/>
      <c r="D27" s="37" t="s">
        <v>48</v>
      </c>
      <c r="E27" s="37"/>
      <c r="F27" s="33"/>
    </row>
    <row r="28" spans="2:8" ht="16.149999999999999" customHeight="1">
      <c r="B28" s="33" t="s">
        <v>49</v>
      </c>
      <c r="C28" s="33"/>
      <c r="D28" s="48" t="s">
        <v>50</v>
      </c>
      <c r="E28" s="48"/>
      <c r="F28" s="33"/>
    </row>
    <row r="29" spans="2:8" ht="16.149999999999999" customHeight="1">
      <c r="B29" s="33" t="s">
        <v>51</v>
      </c>
      <c r="C29" s="33"/>
      <c r="D29" s="37" t="s">
        <v>52</v>
      </c>
      <c r="E29" s="37"/>
      <c r="F29" s="33"/>
    </row>
    <row r="30" spans="2:8" ht="35.1" customHeight="1"/>
    <row r="31" spans="2:8" ht="35.1" customHeight="1"/>
    <row r="32" spans="2:8" ht="35.1" customHeight="1"/>
    <row r="33" ht="35.1" customHeight="1"/>
    <row r="34" ht="21.4" customHeight="1"/>
    <row r="35" ht="35.1" customHeight="1"/>
    <row r="36" ht="21.4" customHeight="1"/>
    <row r="37" ht="35.1" customHeight="1"/>
    <row r="38" ht="21.4" customHeight="1"/>
    <row r="39" ht="21.4" customHeight="1"/>
    <row r="40" ht="21.4" customHeight="1"/>
    <row r="41" ht="21.4" customHeight="1"/>
    <row r="42" ht="21.4" customHeight="1"/>
    <row r="43" ht="35.1" customHeight="1"/>
    <row r="44" ht="21.4" customHeight="1"/>
    <row r="45" ht="21.4" customHeight="1"/>
    <row r="46" ht="21.4" customHeight="1"/>
    <row r="47" ht="21.4" customHeight="1"/>
    <row r="48" ht="35.1" customHeight="1"/>
    <row r="49" ht="21.4" customHeight="1"/>
    <row r="50" ht="35.1" customHeight="1"/>
    <row r="51" ht="35.1" customHeight="1"/>
    <row r="52" ht="21.4" customHeight="1"/>
    <row r="53" ht="21.4" customHeight="1"/>
    <row r="54" ht="21.4" customHeight="1"/>
    <row r="55" ht="21.4" customHeight="1"/>
    <row r="56" ht="21.4" customHeight="1"/>
    <row r="57" ht="21.4" customHeight="1"/>
    <row r="58" ht="21.4" customHeight="1"/>
    <row r="59" ht="21.4" customHeight="1"/>
    <row r="60" ht="21.4" customHeight="1"/>
    <row r="61" ht="21.4" customHeight="1"/>
    <row r="62" ht="21.4" customHeight="1"/>
    <row r="63" ht="21.4" customHeight="1"/>
    <row r="64" ht="21.4" customHeight="1"/>
    <row r="65" ht="21.4" customHeight="1"/>
    <row r="66" ht="21.4" customHeight="1"/>
    <row r="67" ht="21.4" customHeight="1"/>
    <row r="68" ht="21.4" customHeight="1"/>
  </sheetData>
  <mergeCells count="3">
    <mergeCell ref="C4:H4"/>
    <mergeCell ref="C5:H5"/>
    <mergeCell ref="C20:G20"/>
  </mergeCells>
  <phoneticPr fontId="21" type="noConversion"/>
  <pageMargins left="0.62992125984252001" right="3.9370078740157501E-2" top="0.74803149606299202" bottom="0.74803149606299202" header="0.31496062992126" footer="0.31496062992126"/>
  <pageSetup paperSize="9" orientation="portrait" horizontalDpi="300" verticalDpi="300"/>
  <headerFooter>
    <oddHeader>&amp;C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979E-D060-4FA8-864E-36A1182DB9B7}">
  <dimension ref="B1:P19"/>
  <sheetViews>
    <sheetView workbookViewId="0">
      <selection activeCell="F19" sqref="F19"/>
    </sheetView>
  </sheetViews>
  <sheetFormatPr defaultColWidth="9" defaultRowHeight="16.5"/>
  <cols>
    <col min="1" max="1" width="2.42578125" style="120" customWidth="1"/>
    <col min="2" max="2" width="13.42578125" style="120" customWidth="1"/>
    <col min="3" max="3" width="14.28515625" style="120" customWidth="1"/>
    <col min="4" max="4" width="27.7109375" style="120" customWidth="1"/>
    <col min="5" max="5" width="11.28515625" style="120" customWidth="1"/>
    <col min="6" max="6" width="15.42578125" style="120" customWidth="1"/>
    <col min="7" max="7" width="13.7109375" style="120" customWidth="1"/>
    <col min="8" max="8" width="18.28515625" style="120" customWidth="1"/>
    <col min="9" max="9" width="12" style="120" customWidth="1"/>
    <col min="10" max="10" width="12.28515625" style="120" customWidth="1"/>
    <col min="11" max="11" width="16.7109375" style="120" customWidth="1"/>
    <col min="12" max="12" width="10" style="120" customWidth="1"/>
    <col min="13" max="13" width="8.140625" style="120" customWidth="1"/>
    <col min="14" max="255" width="9" style="120"/>
    <col min="256" max="256" width="12" style="120" customWidth="1"/>
    <col min="257" max="257" width="9.42578125" style="120" customWidth="1"/>
    <col min="258" max="258" width="21.140625" style="120" customWidth="1"/>
    <col min="259" max="259" width="12.28515625" style="120" customWidth="1"/>
    <col min="260" max="260" width="10.140625" style="120" customWidth="1"/>
    <col min="261" max="261" width="10.7109375" style="120" customWidth="1"/>
    <col min="262" max="262" width="13" style="120" customWidth="1"/>
    <col min="263" max="263" width="10.28515625" style="120" customWidth="1"/>
    <col min="264" max="264" width="12.28515625" style="120" customWidth="1"/>
    <col min="265" max="266" width="10" style="120" customWidth="1"/>
    <col min="267" max="267" width="8.140625" style="120" customWidth="1"/>
    <col min="268" max="511" width="9" style="120"/>
    <col min="512" max="512" width="12" style="120" customWidth="1"/>
    <col min="513" max="513" width="9.42578125" style="120" customWidth="1"/>
    <col min="514" max="514" width="21.140625" style="120" customWidth="1"/>
    <col min="515" max="515" width="12.28515625" style="120" customWidth="1"/>
    <col min="516" max="516" width="10.140625" style="120" customWidth="1"/>
    <col min="517" max="517" width="10.7109375" style="120" customWidth="1"/>
    <col min="518" max="518" width="13" style="120" customWidth="1"/>
    <col min="519" max="519" width="10.28515625" style="120" customWidth="1"/>
    <col min="520" max="520" width="12.28515625" style="120" customWidth="1"/>
    <col min="521" max="522" width="10" style="120" customWidth="1"/>
    <col min="523" max="523" width="8.140625" style="120" customWidth="1"/>
    <col min="524" max="767" width="9" style="120"/>
    <col min="768" max="768" width="12" style="120" customWidth="1"/>
    <col min="769" max="769" width="9.42578125" style="120" customWidth="1"/>
    <col min="770" max="770" width="21.140625" style="120" customWidth="1"/>
    <col min="771" max="771" width="12.28515625" style="120" customWidth="1"/>
    <col min="772" max="772" width="10.140625" style="120" customWidth="1"/>
    <col min="773" max="773" width="10.7109375" style="120" customWidth="1"/>
    <col min="774" max="774" width="13" style="120" customWidth="1"/>
    <col min="775" max="775" width="10.28515625" style="120" customWidth="1"/>
    <col min="776" max="776" width="12.28515625" style="120" customWidth="1"/>
    <col min="777" max="778" width="10" style="120" customWidth="1"/>
    <col min="779" max="779" width="8.140625" style="120" customWidth="1"/>
    <col min="780" max="1023" width="9" style="120"/>
    <col min="1024" max="1024" width="12" style="120" customWidth="1"/>
    <col min="1025" max="1025" width="9.42578125" style="120" customWidth="1"/>
    <col min="1026" max="1026" width="21.140625" style="120" customWidth="1"/>
    <col min="1027" max="1027" width="12.28515625" style="120" customWidth="1"/>
    <col min="1028" max="1028" width="10.140625" style="120" customWidth="1"/>
    <col min="1029" max="1029" width="10.7109375" style="120" customWidth="1"/>
    <col min="1030" max="1030" width="13" style="120" customWidth="1"/>
    <col min="1031" max="1031" width="10.28515625" style="120" customWidth="1"/>
    <col min="1032" max="1032" width="12.28515625" style="120" customWidth="1"/>
    <col min="1033" max="1034" width="10" style="120" customWidth="1"/>
    <col min="1035" max="1035" width="8.140625" style="120" customWidth="1"/>
    <col min="1036" max="1279" width="9" style="120"/>
    <col min="1280" max="1280" width="12" style="120" customWidth="1"/>
    <col min="1281" max="1281" width="9.42578125" style="120" customWidth="1"/>
    <col min="1282" max="1282" width="21.140625" style="120" customWidth="1"/>
    <col min="1283" max="1283" width="12.28515625" style="120" customWidth="1"/>
    <col min="1284" max="1284" width="10.140625" style="120" customWidth="1"/>
    <col min="1285" max="1285" width="10.7109375" style="120" customWidth="1"/>
    <col min="1286" max="1286" width="13" style="120" customWidth="1"/>
    <col min="1287" max="1287" width="10.28515625" style="120" customWidth="1"/>
    <col min="1288" max="1288" width="12.28515625" style="120" customWidth="1"/>
    <col min="1289" max="1290" width="10" style="120" customWidth="1"/>
    <col min="1291" max="1291" width="8.140625" style="120" customWidth="1"/>
    <col min="1292" max="1535" width="9" style="120"/>
    <col min="1536" max="1536" width="12" style="120" customWidth="1"/>
    <col min="1537" max="1537" width="9.42578125" style="120" customWidth="1"/>
    <col min="1538" max="1538" width="21.140625" style="120" customWidth="1"/>
    <col min="1539" max="1539" width="12.28515625" style="120" customWidth="1"/>
    <col min="1540" max="1540" width="10.140625" style="120" customWidth="1"/>
    <col min="1541" max="1541" width="10.7109375" style="120" customWidth="1"/>
    <col min="1542" max="1542" width="13" style="120" customWidth="1"/>
    <col min="1543" max="1543" width="10.28515625" style="120" customWidth="1"/>
    <col min="1544" max="1544" width="12.28515625" style="120" customWidth="1"/>
    <col min="1545" max="1546" width="10" style="120" customWidth="1"/>
    <col min="1547" max="1547" width="8.140625" style="120" customWidth="1"/>
    <col min="1548" max="1791" width="9" style="120"/>
    <col min="1792" max="1792" width="12" style="120" customWidth="1"/>
    <col min="1793" max="1793" width="9.42578125" style="120" customWidth="1"/>
    <col min="1794" max="1794" width="21.140625" style="120" customWidth="1"/>
    <col min="1795" max="1795" width="12.28515625" style="120" customWidth="1"/>
    <col min="1796" max="1796" width="10.140625" style="120" customWidth="1"/>
    <col min="1797" max="1797" width="10.7109375" style="120" customWidth="1"/>
    <col min="1798" max="1798" width="13" style="120" customWidth="1"/>
    <col min="1799" max="1799" width="10.28515625" style="120" customWidth="1"/>
    <col min="1800" max="1800" width="12.28515625" style="120" customWidth="1"/>
    <col min="1801" max="1802" width="10" style="120" customWidth="1"/>
    <col min="1803" max="1803" width="8.140625" style="120" customWidth="1"/>
    <col min="1804" max="2047" width="9" style="120"/>
    <col min="2048" max="2048" width="12" style="120" customWidth="1"/>
    <col min="2049" max="2049" width="9.42578125" style="120" customWidth="1"/>
    <col min="2050" max="2050" width="21.140625" style="120" customWidth="1"/>
    <col min="2051" max="2051" width="12.28515625" style="120" customWidth="1"/>
    <col min="2052" max="2052" width="10.140625" style="120" customWidth="1"/>
    <col min="2053" max="2053" width="10.7109375" style="120" customWidth="1"/>
    <col min="2054" max="2054" width="13" style="120" customWidth="1"/>
    <col min="2055" max="2055" width="10.28515625" style="120" customWidth="1"/>
    <col min="2056" max="2056" width="12.28515625" style="120" customWidth="1"/>
    <col min="2057" max="2058" width="10" style="120" customWidth="1"/>
    <col min="2059" max="2059" width="8.140625" style="120" customWidth="1"/>
    <col min="2060" max="2303" width="9" style="120"/>
    <col min="2304" max="2304" width="12" style="120" customWidth="1"/>
    <col min="2305" max="2305" width="9.42578125" style="120" customWidth="1"/>
    <col min="2306" max="2306" width="21.140625" style="120" customWidth="1"/>
    <col min="2307" max="2307" width="12.28515625" style="120" customWidth="1"/>
    <col min="2308" max="2308" width="10.140625" style="120" customWidth="1"/>
    <col min="2309" max="2309" width="10.7109375" style="120" customWidth="1"/>
    <col min="2310" max="2310" width="13" style="120" customWidth="1"/>
    <col min="2311" max="2311" width="10.28515625" style="120" customWidth="1"/>
    <col min="2312" max="2312" width="12.28515625" style="120" customWidth="1"/>
    <col min="2313" max="2314" width="10" style="120" customWidth="1"/>
    <col min="2315" max="2315" width="8.140625" style="120" customWidth="1"/>
    <col min="2316" max="2559" width="9" style="120"/>
    <col min="2560" max="2560" width="12" style="120" customWidth="1"/>
    <col min="2561" max="2561" width="9.42578125" style="120" customWidth="1"/>
    <col min="2562" max="2562" width="21.140625" style="120" customWidth="1"/>
    <col min="2563" max="2563" width="12.28515625" style="120" customWidth="1"/>
    <col min="2564" max="2564" width="10.140625" style="120" customWidth="1"/>
    <col min="2565" max="2565" width="10.7109375" style="120" customWidth="1"/>
    <col min="2566" max="2566" width="13" style="120" customWidth="1"/>
    <col min="2567" max="2567" width="10.28515625" style="120" customWidth="1"/>
    <col min="2568" max="2568" width="12.28515625" style="120" customWidth="1"/>
    <col min="2569" max="2570" width="10" style="120" customWidth="1"/>
    <col min="2571" max="2571" width="8.140625" style="120" customWidth="1"/>
    <col min="2572" max="2815" width="9" style="120"/>
    <col min="2816" max="2816" width="12" style="120" customWidth="1"/>
    <col min="2817" max="2817" width="9.42578125" style="120" customWidth="1"/>
    <col min="2818" max="2818" width="21.140625" style="120" customWidth="1"/>
    <col min="2819" max="2819" width="12.28515625" style="120" customWidth="1"/>
    <col min="2820" max="2820" width="10.140625" style="120" customWidth="1"/>
    <col min="2821" max="2821" width="10.7109375" style="120" customWidth="1"/>
    <col min="2822" max="2822" width="13" style="120" customWidth="1"/>
    <col min="2823" max="2823" width="10.28515625" style="120" customWidth="1"/>
    <col min="2824" max="2824" width="12.28515625" style="120" customWidth="1"/>
    <col min="2825" max="2826" width="10" style="120" customWidth="1"/>
    <col min="2827" max="2827" width="8.140625" style="120" customWidth="1"/>
    <col min="2828" max="3071" width="9" style="120"/>
    <col min="3072" max="3072" width="12" style="120" customWidth="1"/>
    <col min="3073" max="3073" width="9.42578125" style="120" customWidth="1"/>
    <col min="3074" max="3074" width="21.140625" style="120" customWidth="1"/>
    <col min="3075" max="3075" width="12.28515625" style="120" customWidth="1"/>
    <col min="3076" max="3076" width="10.140625" style="120" customWidth="1"/>
    <col min="3077" max="3077" width="10.7109375" style="120" customWidth="1"/>
    <col min="3078" max="3078" width="13" style="120" customWidth="1"/>
    <col min="3079" max="3079" width="10.28515625" style="120" customWidth="1"/>
    <col min="3080" max="3080" width="12.28515625" style="120" customWidth="1"/>
    <col min="3081" max="3082" width="10" style="120" customWidth="1"/>
    <col min="3083" max="3083" width="8.140625" style="120" customWidth="1"/>
    <col min="3084" max="3327" width="9" style="120"/>
    <col min="3328" max="3328" width="12" style="120" customWidth="1"/>
    <col min="3329" max="3329" width="9.42578125" style="120" customWidth="1"/>
    <col min="3330" max="3330" width="21.140625" style="120" customWidth="1"/>
    <col min="3331" max="3331" width="12.28515625" style="120" customWidth="1"/>
    <col min="3332" max="3332" width="10.140625" style="120" customWidth="1"/>
    <col min="3333" max="3333" width="10.7109375" style="120" customWidth="1"/>
    <col min="3334" max="3334" width="13" style="120" customWidth="1"/>
    <col min="3335" max="3335" width="10.28515625" style="120" customWidth="1"/>
    <col min="3336" max="3336" width="12.28515625" style="120" customWidth="1"/>
    <col min="3337" max="3338" width="10" style="120" customWidth="1"/>
    <col min="3339" max="3339" width="8.140625" style="120" customWidth="1"/>
    <col min="3340" max="3583" width="9" style="120"/>
    <col min="3584" max="3584" width="12" style="120" customWidth="1"/>
    <col min="3585" max="3585" width="9.42578125" style="120" customWidth="1"/>
    <col min="3586" max="3586" width="21.140625" style="120" customWidth="1"/>
    <col min="3587" max="3587" width="12.28515625" style="120" customWidth="1"/>
    <col min="3588" max="3588" width="10.140625" style="120" customWidth="1"/>
    <col min="3589" max="3589" width="10.7109375" style="120" customWidth="1"/>
    <col min="3590" max="3590" width="13" style="120" customWidth="1"/>
    <col min="3591" max="3591" width="10.28515625" style="120" customWidth="1"/>
    <col min="3592" max="3592" width="12.28515625" style="120" customWidth="1"/>
    <col min="3593" max="3594" width="10" style="120" customWidth="1"/>
    <col min="3595" max="3595" width="8.140625" style="120" customWidth="1"/>
    <col min="3596" max="3839" width="9" style="120"/>
    <col min="3840" max="3840" width="12" style="120" customWidth="1"/>
    <col min="3841" max="3841" width="9.42578125" style="120" customWidth="1"/>
    <col min="3842" max="3842" width="21.140625" style="120" customWidth="1"/>
    <col min="3843" max="3843" width="12.28515625" style="120" customWidth="1"/>
    <col min="3844" max="3844" width="10.140625" style="120" customWidth="1"/>
    <col min="3845" max="3845" width="10.7109375" style="120" customWidth="1"/>
    <col min="3846" max="3846" width="13" style="120" customWidth="1"/>
    <col min="3847" max="3847" width="10.28515625" style="120" customWidth="1"/>
    <col min="3848" max="3848" width="12.28515625" style="120" customWidth="1"/>
    <col min="3849" max="3850" width="10" style="120" customWidth="1"/>
    <col min="3851" max="3851" width="8.140625" style="120" customWidth="1"/>
    <col min="3852" max="4095" width="9" style="120"/>
    <col min="4096" max="4096" width="12" style="120" customWidth="1"/>
    <col min="4097" max="4097" width="9.42578125" style="120" customWidth="1"/>
    <col min="4098" max="4098" width="21.140625" style="120" customWidth="1"/>
    <col min="4099" max="4099" width="12.28515625" style="120" customWidth="1"/>
    <col min="4100" max="4100" width="10.140625" style="120" customWidth="1"/>
    <col min="4101" max="4101" width="10.7109375" style="120" customWidth="1"/>
    <col min="4102" max="4102" width="13" style="120" customWidth="1"/>
    <col min="4103" max="4103" width="10.28515625" style="120" customWidth="1"/>
    <col min="4104" max="4104" width="12.28515625" style="120" customWidth="1"/>
    <col min="4105" max="4106" width="10" style="120" customWidth="1"/>
    <col min="4107" max="4107" width="8.140625" style="120" customWidth="1"/>
    <col min="4108" max="4351" width="9" style="120"/>
    <col min="4352" max="4352" width="12" style="120" customWidth="1"/>
    <col min="4353" max="4353" width="9.42578125" style="120" customWidth="1"/>
    <col min="4354" max="4354" width="21.140625" style="120" customWidth="1"/>
    <col min="4355" max="4355" width="12.28515625" style="120" customWidth="1"/>
    <col min="4356" max="4356" width="10.140625" style="120" customWidth="1"/>
    <col min="4357" max="4357" width="10.7109375" style="120" customWidth="1"/>
    <col min="4358" max="4358" width="13" style="120" customWidth="1"/>
    <col min="4359" max="4359" width="10.28515625" style="120" customWidth="1"/>
    <col min="4360" max="4360" width="12.28515625" style="120" customWidth="1"/>
    <col min="4361" max="4362" width="10" style="120" customWidth="1"/>
    <col min="4363" max="4363" width="8.140625" style="120" customWidth="1"/>
    <col min="4364" max="4607" width="9" style="120"/>
    <col min="4608" max="4608" width="12" style="120" customWidth="1"/>
    <col min="4609" max="4609" width="9.42578125" style="120" customWidth="1"/>
    <col min="4610" max="4610" width="21.140625" style="120" customWidth="1"/>
    <col min="4611" max="4611" width="12.28515625" style="120" customWidth="1"/>
    <col min="4612" max="4612" width="10.140625" style="120" customWidth="1"/>
    <col min="4613" max="4613" width="10.7109375" style="120" customWidth="1"/>
    <col min="4614" max="4614" width="13" style="120" customWidth="1"/>
    <col min="4615" max="4615" width="10.28515625" style="120" customWidth="1"/>
    <col min="4616" max="4616" width="12.28515625" style="120" customWidth="1"/>
    <col min="4617" max="4618" width="10" style="120" customWidth="1"/>
    <col min="4619" max="4619" width="8.140625" style="120" customWidth="1"/>
    <col min="4620" max="4863" width="9" style="120"/>
    <col min="4864" max="4864" width="12" style="120" customWidth="1"/>
    <col min="4865" max="4865" width="9.42578125" style="120" customWidth="1"/>
    <col min="4866" max="4866" width="21.140625" style="120" customWidth="1"/>
    <col min="4867" max="4867" width="12.28515625" style="120" customWidth="1"/>
    <col min="4868" max="4868" width="10.140625" style="120" customWidth="1"/>
    <col min="4869" max="4869" width="10.7109375" style="120" customWidth="1"/>
    <col min="4870" max="4870" width="13" style="120" customWidth="1"/>
    <col min="4871" max="4871" width="10.28515625" style="120" customWidth="1"/>
    <col min="4872" max="4872" width="12.28515625" style="120" customWidth="1"/>
    <col min="4873" max="4874" width="10" style="120" customWidth="1"/>
    <col min="4875" max="4875" width="8.140625" style="120" customWidth="1"/>
    <col min="4876" max="5119" width="9" style="120"/>
    <col min="5120" max="5120" width="12" style="120" customWidth="1"/>
    <col min="5121" max="5121" width="9.42578125" style="120" customWidth="1"/>
    <col min="5122" max="5122" width="21.140625" style="120" customWidth="1"/>
    <col min="5123" max="5123" width="12.28515625" style="120" customWidth="1"/>
    <col min="5124" max="5124" width="10.140625" style="120" customWidth="1"/>
    <col min="5125" max="5125" width="10.7109375" style="120" customWidth="1"/>
    <col min="5126" max="5126" width="13" style="120" customWidth="1"/>
    <col min="5127" max="5127" width="10.28515625" style="120" customWidth="1"/>
    <col min="5128" max="5128" width="12.28515625" style="120" customWidth="1"/>
    <col min="5129" max="5130" width="10" style="120" customWidth="1"/>
    <col min="5131" max="5131" width="8.140625" style="120" customWidth="1"/>
    <col min="5132" max="5375" width="9" style="120"/>
    <col min="5376" max="5376" width="12" style="120" customWidth="1"/>
    <col min="5377" max="5377" width="9.42578125" style="120" customWidth="1"/>
    <col min="5378" max="5378" width="21.140625" style="120" customWidth="1"/>
    <col min="5379" max="5379" width="12.28515625" style="120" customWidth="1"/>
    <col min="5380" max="5380" width="10.140625" style="120" customWidth="1"/>
    <col min="5381" max="5381" width="10.7109375" style="120" customWidth="1"/>
    <col min="5382" max="5382" width="13" style="120" customWidth="1"/>
    <col min="5383" max="5383" width="10.28515625" style="120" customWidth="1"/>
    <col min="5384" max="5384" width="12.28515625" style="120" customWidth="1"/>
    <col min="5385" max="5386" width="10" style="120" customWidth="1"/>
    <col min="5387" max="5387" width="8.140625" style="120" customWidth="1"/>
    <col min="5388" max="5631" width="9" style="120"/>
    <col min="5632" max="5632" width="12" style="120" customWidth="1"/>
    <col min="5633" max="5633" width="9.42578125" style="120" customWidth="1"/>
    <col min="5634" max="5634" width="21.140625" style="120" customWidth="1"/>
    <col min="5635" max="5635" width="12.28515625" style="120" customWidth="1"/>
    <col min="5636" max="5636" width="10.140625" style="120" customWidth="1"/>
    <col min="5637" max="5637" width="10.7109375" style="120" customWidth="1"/>
    <col min="5638" max="5638" width="13" style="120" customWidth="1"/>
    <col min="5639" max="5639" width="10.28515625" style="120" customWidth="1"/>
    <col min="5640" max="5640" width="12.28515625" style="120" customWidth="1"/>
    <col min="5641" max="5642" width="10" style="120" customWidth="1"/>
    <col min="5643" max="5643" width="8.140625" style="120" customWidth="1"/>
    <col min="5644" max="5887" width="9" style="120"/>
    <col min="5888" max="5888" width="12" style="120" customWidth="1"/>
    <col min="5889" max="5889" width="9.42578125" style="120" customWidth="1"/>
    <col min="5890" max="5890" width="21.140625" style="120" customWidth="1"/>
    <col min="5891" max="5891" width="12.28515625" style="120" customWidth="1"/>
    <col min="5892" max="5892" width="10.140625" style="120" customWidth="1"/>
    <col min="5893" max="5893" width="10.7109375" style="120" customWidth="1"/>
    <col min="5894" max="5894" width="13" style="120" customWidth="1"/>
    <col min="5895" max="5895" width="10.28515625" style="120" customWidth="1"/>
    <col min="5896" max="5896" width="12.28515625" style="120" customWidth="1"/>
    <col min="5897" max="5898" width="10" style="120" customWidth="1"/>
    <col min="5899" max="5899" width="8.140625" style="120" customWidth="1"/>
    <col min="5900" max="6143" width="9" style="120"/>
    <col min="6144" max="6144" width="12" style="120" customWidth="1"/>
    <col min="6145" max="6145" width="9.42578125" style="120" customWidth="1"/>
    <col min="6146" max="6146" width="21.140625" style="120" customWidth="1"/>
    <col min="6147" max="6147" width="12.28515625" style="120" customWidth="1"/>
    <col min="6148" max="6148" width="10.140625" style="120" customWidth="1"/>
    <col min="6149" max="6149" width="10.7109375" style="120" customWidth="1"/>
    <col min="6150" max="6150" width="13" style="120" customWidth="1"/>
    <col min="6151" max="6151" width="10.28515625" style="120" customWidth="1"/>
    <col min="6152" max="6152" width="12.28515625" style="120" customWidth="1"/>
    <col min="6153" max="6154" width="10" style="120" customWidth="1"/>
    <col min="6155" max="6155" width="8.140625" style="120" customWidth="1"/>
    <col min="6156" max="6399" width="9" style="120"/>
    <col min="6400" max="6400" width="12" style="120" customWidth="1"/>
    <col min="6401" max="6401" width="9.42578125" style="120" customWidth="1"/>
    <col min="6402" max="6402" width="21.140625" style="120" customWidth="1"/>
    <col min="6403" max="6403" width="12.28515625" style="120" customWidth="1"/>
    <col min="6404" max="6404" width="10.140625" style="120" customWidth="1"/>
    <col min="6405" max="6405" width="10.7109375" style="120" customWidth="1"/>
    <col min="6406" max="6406" width="13" style="120" customWidth="1"/>
    <col min="6407" max="6407" width="10.28515625" style="120" customWidth="1"/>
    <col min="6408" max="6408" width="12.28515625" style="120" customWidth="1"/>
    <col min="6409" max="6410" width="10" style="120" customWidth="1"/>
    <col min="6411" max="6411" width="8.140625" style="120" customWidth="1"/>
    <col min="6412" max="6655" width="9" style="120"/>
    <col min="6656" max="6656" width="12" style="120" customWidth="1"/>
    <col min="6657" max="6657" width="9.42578125" style="120" customWidth="1"/>
    <col min="6658" max="6658" width="21.140625" style="120" customWidth="1"/>
    <col min="6659" max="6659" width="12.28515625" style="120" customWidth="1"/>
    <col min="6660" max="6660" width="10.140625" style="120" customWidth="1"/>
    <col min="6661" max="6661" width="10.7109375" style="120" customWidth="1"/>
    <col min="6662" max="6662" width="13" style="120" customWidth="1"/>
    <col min="6663" max="6663" width="10.28515625" style="120" customWidth="1"/>
    <col min="6664" max="6664" width="12.28515625" style="120" customWidth="1"/>
    <col min="6665" max="6666" width="10" style="120" customWidth="1"/>
    <col min="6667" max="6667" width="8.140625" style="120" customWidth="1"/>
    <col min="6668" max="6911" width="9" style="120"/>
    <col min="6912" max="6912" width="12" style="120" customWidth="1"/>
    <col min="6913" max="6913" width="9.42578125" style="120" customWidth="1"/>
    <col min="6914" max="6914" width="21.140625" style="120" customWidth="1"/>
    <col min="6915" max="6915" width="12.28515625" style="120" customWidth="1"/>
    <col min="6916" max="6916" width="10.140625" style="120" customWidth="1"/>
    <col min="6917" max="6917" width="10.7109375" style="120" customWidth="1"/>
    <col min="6918" max="6918" width="13" style="120" customWidth="1"/>
    <col min="6919" max="6919" width="10.28515625" style="120" customWidth="1"/>
    <col min="6920" max="6920" width="12.28515625" style="120" customWidth="1"/>
    <col min="6921" max="6922" width="10" style="120" customWidth="1"/>
    <col min="6923" max="6923" width="8.140625" style="120" customWidth="1"/>
    <col min="6924" max="7167" width="9" style="120"/>
    <col min="7168" max="7168" width="12" style="120" customWidth="1"/>
    <col min="7169" max="7169" width="9.42578125" style="120" customWidth="1"/>
    <col min="7170" max="7170" width="21.140625" style="120" customWidth="1"/>
    <col min="7171" max="7171" width="12.28515625" style="120" customWidth="1"/>
    <col min="7172" max="7172" width="10.140625" style="120" customWidth="1"/>
    <col min="7173" max="7173" width="10.7109375" style="120" customWidth="1"/>
    <col min="7174" max="7174" width="13" style="120" customWidth="1"/>
    <col min="7175" max="7175" width="10.28515625" style="120" customWidth="1"/>
    <col min="7176" max="7176" width="12.28515625" style="120" customWidth="1"/>
    <col min="7177" max="7178" width="10" style="120" customWidth="1"/>
    <col min="7179" max="7179" width="8.140625" style="120" customWidth="1"/>
    <col min="7180" max="7423" width="9" style="120"/>
    <col min="7424" max="7424" width="12" style="120" customWidth="1"/>
    <col min="7425" max="7425" width="9.42578125" style="120" customWidth="1"/>
    <col min="7426" max="7426" width="21.140625" style="120" customWidth="1"/>
    <col min="7427" max="7427" width="12.28515625" style="120" customWidth="1"/>
    <col min="7428" max="7428" width="10.140625" style="120" customWidth="1"/>
    <col min="7429" max="7429" width="10.7109375" style="120" customWidth="1"/>
    <col min="7430" max="7430" width="13" style="120" customWidth="1"/>
    <col min="7431" max="7431" width="10.28515625" style="120" customWidth="1"/>
    <col min="7432" max="7432" width="12.28515625" style="120" customWidth="1"/>
    <col min="7433" max="7434" width="10" style="120" customWidth="1"/>
    <col min="7435" max="7435" width="8.140625" style="120" customWidth="1"/>
    <col min="7436" max="7679" width="9" style="120"/>
    <col min="7680" max="7680" width="12" style="120" customWidth="1"/>
    <col min="7681" max="7681" width="9.42578125" style="120" customWidth="1"/>
    <col min="7682" max="7682" width="21.140625" style="120" customWidth="1"/>
    <col min="7683" max="7683" width="12.28515625" style="120" customWidth="1"/>
    <col min="7684" max="7684" width="10.140625" style="120" customWidth="1"/>
    <col min="7685" max="7685" width="10.7109375" style="120" customWidth="1"/>
    <col min="7686" max="7686" width="13" style="120" customWidth="1"/>
    <col min="7687" max="7687" width="10.28515625" style="120" customWidth="1"/>
    <col min="7688" max="7688" width="12.28515625" style="120" customWidth="1"/>
    <col min="7689" max="7690" width="10" style="120" customWidth="1"/>
    <col min="7691" max="7691" width="8.140625" style="120" customWidth="1"/>
    <col min="7692" max="7935" width="9" style="120"/>
    <col min="7936" max="7936" width="12" style="120" customWidth="1"/>
    <col min="7937" max="7937" width="9.42578125" style="120" customWidth="1"/>
    <col min="7938" max="7938" width="21.140625" style="120" customWidth="1"/>
    <col min="7939" max="7939" width="12.28515625" style="120" customWidth="1"/>
    <col min="7940" max="7940" width="10.140625" style="120" customWidth="1"/>
    <col min="7941" max="7941" width="10.7109375" style="120" customWidth="1"/>
    <col min="7942" max="7942" width="13" style="120" customWidth="1"/>
    <col min="7943" max="7943" width="10.28515625" style="120" customWidth="1"/>
    <col min="7944" max="7944" width="12.28515625" style="120" customWidth="1"/>
    <col min="7945" max="7946" width="10" style="120" customWidth="1"/>
    <col min="7947" max="7947" width="8.140625" style="120" customWidth="1"/>
    <col min="7948" max="8191" width="9" style="120"/>
    <col min="8192" max="8192" width="12" style="120" customWidth="1"/>
    <col min="8193" max="8193" width="9.42578125" style="120" customWidth="1"/>
    <col min="8194" max="8194" width="21.140625" style="120" customWidth="1"/>
    <col min="8195" max="8195" width="12.28515625" style="120" customWidth="1"/>
    <col min="8196" max="8196" width="10.140625" style="120" customWidth="1"/>
    <col min="8197" max="8197" width="10.7109375" style="120" customWidth="1"/>
    <col min="8198" max="8198" width="13" style="120" customWidth="1"/>
    <col min="8199" max="8199" width="10.28515625" style="120" customWidth="1"/>
    <col min="8200" max="8200" width="12.28515625" style="120" customWidth="1"/>
    <col min="8201" max="8202" width="10" style="120" customWidth="1"/>
    <col min="8203" max="8203" width="8.140625" style="120" customWidth="1"/>
    <col min="8204" max="8447" width="9" style="120"/>
    <col min="8448" max="8448" width="12" style="120" customWidth="1"/>
    <col min="8449" max="8449" width="9.42578125" style="120" customWidth="1"/>
    <col min="8450" max="8450" width="21.140625" style="120" customWidth="1"/>
    <col min="8451" max="8451" width="12.28515625" style="120" customWidth="1"/>
    <col min="8452" max="8452" width="10.140625" style="120" customWidth="1"/>
    <col min="8453" max="8453" width="10.7109375" style="120" customWidth="1"/>
    <col min="8454" max="8454" width="13" style="120" customWidth="1"/>
    <col min="8455" max="8455" width="10.28515625" style="120" customWidth="1"/>
    <col min="8456" max="8456" width="12.28515625" style="120" customWidth="1"/>
    <col min="8457" max="8458" width="10" style="120" customWidth="1"/>
    <col min="8459" max="8459" width="8.140625" style="120" customWidth="1"/>
    <col min="8460" max="8703" width="9" style="120"/>
    <col min="8704" max="8704" width="12" style="120" customWidth="1"/>
    <col min="8705" max="8705" width="9.42578125" style="120" customWidth="1"/>
    <col min="8706" max="8706" width="21.140625" style="120" customWidth="1"/>
    <col min="8707" max="8707" width="12.28515625" style="120" customWidth="1"/>
    <col min="8708" max="8708" width="10.140625" style="120" customWidth="1"/>
    <col min="8709" max="8709" width="10.7109375" style="120" customWidth="1"/>
    <col min="8710" max="8710" width="13" style="120" customWidth="1"/>
    <col min="8711" max="8711" width="10.28515625" style="120" customWidth="1"/>
    <col min="8712" max="8712" width="12.28515625" style="120" customWidth="1"/>
    <col min="8713" max="8714" width="10" style="120" customWidth="1"/>
    <col min="8715" max="8715" width="8.140625" style="120" customWidth="1"/>
    <col min="8716" max="8959" width="9" style="120"/>
    <col min="8960" max="8960" width="12" style="120" customWidth="1"/>
    <col min="8961" max="8961" width="9.42578125" style="120" customWidth="1"/>
    <col min="8962" max="8962" width="21.140625" style="120" customWidth="1"/>
    <col min="8963" max="8963" width="12.28515625" style="120" customWidth="1"/>
    <col min="8964" max="8964" width="10.140625" style="120" customWidth="1"/>
    <col min="8965" max="8965" width="10.7109375" style="120" customWidth="1"/>
    <col min="8966" max="8966" width="13" style="120" customWidth="1"/>
    <col min="8967" max="8967" width="10.28515625" style="120" customWidth="1"/>
    <col min="8968" max="8968" width="12.28515625" style="120" customWidth="1"/>
    <col min="8969" max="8970" width="10" style="120" customWidth="1"/>
    <col min="8971" max="8971" width="8.140625" style="120" customWidth="1"/>
    <col min="8972" max="9215" width="9" style="120"/>
    <col min="9216" max="9216" width="12" style="120" customWidth="1"/>
    <col min="9217" max="9217" width="9.42578125" style="120" customWidth="1"/>
    <col min="9218" max="9218" width="21.140625" style="120" customWidth="1"/>
    <col min="9219" max="9219" width="12.28515625" style="120" customWidth="1"/>
    <col min="9220" max="9220" width="10.140625" style="120" customWidth="1"/>
    <col min="9221" max="9221" width="10.7109375" style="120" customWidth="1"/>
    <col min="9222" max="9222" width="13" style="120" customWidth="1"/>
    <col min="9223" max="9223" width="10.28515625" style="120" customWidth="1"/>
    <col min="9224" max="9224" width="12.28515625" style="120" customWidth="1"/>
    <col min="9225" max="9226" width="10" style="120" customWidth="1"/>
    <col min="9227" max="9227" width="8.140625" style="120" customWidth="1"/>
    <col min="9228" max="9471" width="9" style="120"/>
    <col min="9472" max="9472" width="12" style="120" customWidth="1"/>
    <col min="9473" max="9473" width="9.42578125" style="120" customWidth="1"/>
    <col min="9474" max="9474" width="21.140625" style="120" customWidth="1"/>
    <col min="9475" max="9475" width="12.28515625" style="120" customWidth="1"/>
    <col min="9476" max="9476" width="10.140625" style="120" customWidth="1"/>
    <col min="9477" max="9477" width="10.7109375" style="120" customWidth="1"/>
    <col min="9478" max="9478" width="13" style="120" customWidth="1"/>
    <col min="9479" max="9479" width="10.28515625" style="120" customWidth="1"/>
    <col min="9480" max="9480" width="12.28515625" style="120" customWidth="1"/>
    <col min="9481" max="9482" width="10" style="120" customWidth="1"/>
    <col min="9483" max="9483" width="8.140625" style="120" customWidth="1"/>
    <col min="9484" max="9727" width="9" style="120"/>
    <col min="9728" max="9728" width="12" style="120" customWidth="1"/>
    <col min="9729" max="9729" width="9.42578125" style="120" customWidth="1"/>
    <col min="9730" max="9730" width="21.140625" style="120" customWidth="1"/>
    <col min="9731" max="9731" width="12.28515625" style="120" customWidth="1"/>
    <col min="9732" max="9732" width="10.140625" style="120" customWidth="1"/>
    <col min="9733" max="9733" width="10.7109375" style="120" customWidth="1"/>
    <col min="9734" max="9734" width="13" style="120" customWidth="1"/>
    <col min="9735" max="9735" width="10.28515625" style="120" customWidth="1"/>
    <col min="9736" max="9736" width="12.28515625" style="120" customWidth="1"/>
    <col min="9737" max="9738" width="10" style="120" customWidth="1"/>
    <col min="9739" max="9739" width="8.140625" style="120" customWidth="1"/>
    <col min="9740" max="9983" width="9" style="120"/>
    <col min="9984" max="9984" width="12" style="120" customWidth="1"/>
    <col min="9985" max="9985" width="9.42578125" style="120" customWidth="1"/>
    <col min="9986" max="9986" width="21.140625" style="120" customWidth="1"/>
    <col min="9987" max="9987" width="12.28515625" style="120" customWidth="1"/>
    <col min="9988" max="9988" width="10.140625" style="120" customWidth="1"/>
    <col min="9989" max="9989" width="10.7109375" style="120" customWidth="1"/>
    <col min="9990" max="9990" width="13" style="120" customWidth="1"/>
    <col min="9991" max="9991" width="10.28515625" style="120" customWidth="1"/>
    <col min="9992" max="9992" width="12.28515625" style="120" customWidth="1"/>
    <col min="9993" max="9994" width="10" style="120" customWidth="1"/>
    <col min="9995" max="9995" width="8.140625" style="120" customWidth="1"/>
    <col min="9996" max="10239" width="9" style="120"/>
    <col min="10240" max="10240" width="12" style="120" customWidth="1"/>
    <col min="10241" max="10241" width="9.42578125" style="120" customWidth="1"/>
    <col min="10242" max="10242" width="21.140625" style="120" customWidth="1"/>
    <col min="10243" max="10243" width="12.28515625" style="120" customWidth="1"/>
    <col min="10244" max="10244" width="10.140625" style="120" customWidth="1"/>
    <col min="10245" max="10245" width="10.7109375" style="120" customWidth="1"/>
    <col min="10246" max="10246" width="13" style="120" customWidth="1"/>
    <col min="10247" max="10247" width="10.28515625" style="120" customWidth="1"/>
    <col min="10248" max="10248" width="12.28515625" style="120" customWidth="1"/>
    <col min="10249" max="10250" width="10" style="120" customWidth="1"/>
    <col min="10251" max="10251" width="8.140625" style="120" customWidth="1"/>
    <col min="10252" max="10495" width="9" style="120"/>
    <col min="10496" max="10496" width="12" style="120" customWidth="1"/>
    <col min="10497" max="10497" width="9.42578125" style="120" customWidth="1"/>
    <col min="10498" max="10498" width="21.140625" style="120" customWidth="1"/>
    <col min="10499" max="10499" width="12.28515625" style="120" customWidth="1"/>
    <col min="10500" max="10500" width="10.140625" style="120" customWidth="1"/>
    <col min="10501" max="10501" width="10.7109375" style="120" customWidth="1"/>
    <col min="10502" max="10502" width="13" style="120" customWidth="1"/>
    <col min="10503" max="10503" width="10.28515625" style="120" customWidth="1"/>
    <col min="10504" max="10504" width="12.28515625" style="120" customWidth="1"/>
    <col min="10505" max="10506" width="10" style="120" customWidth="1"/>
    <col min="10507" max="10507" width="8.140625" style="120" customWidth="1"/>
    <col min="10508" max="10751" width="9" style="120"/>
    <col min="10752" max="10752" width="12" style="120" customWidth="1"/>
    <col min="10753" max="10753" width="9.42578125" style="120" customWidth="1"/>
    <col min="10754" max="10754" width="21.140625" style="120" customWidth="1"/>
    <col min="10755" max="10755" width="12.28515625" style="120" customWidth="1"/>
    <col min="10756" max="10756" width="10.140625" style="120" customWidth="1"/>
    <col min="10757" max="10757" width="10.7109375" style="120" customWidth="1"/>
    <col min="10758" max="10758" width="13" style="120" customWidth="1"/>
    <col min="10759" max="10759" width="10.28515625" style="120" customWidth="1"/>
    <col min="10760" max="10760" width="12.28515625" style="120" customWidth="1"/>
    <col min="10761" max="10762" width="10" style="120" customWidth="1"/>
    <col min="10763" max="10763" width="8.140625" style="120" customWidth="1"/>
    <col min="10764" max="11007" width="9" style="120"/>
    <col min="11008" max="11008" width="12" style="120" customWidth="1"/>
    <col min="11009" max="11009" width="9.42578125" style="120" customWidth="1"/>
    <col min="11010" max="11010" width="21.140625" style="120" customWidth="1"/>
    <col min="11011" max="11011" width="12.28515625" style="120" customWidth="1"/>
    <col min="11012" max="11012" width="10.140625" style="120" customWidth="1"/>
    <col min="11013" max="11013" width="10.7109375" style="120" customWidth="1"/>
    <col min="11014" max="11014" width="13" style="120" customWidth="1"/>
    <col min="11015" max="11015" width="10.28515625" style="120" customWidth="1"/>
    <col min="11016" max="11016" width="12.28515625" style="120" customWidth="1"/>
    <col min="11017" max="11018" width="10" style="120" customWidth="1"/>
    <col min="11019" max="11019" width="8.140625" style="120" customWidth="1"/>
    <col min="11020" max="11263" width="9" style="120"/>
    <col min="11264" max="11264" width="12" style="120" customWidth="1"/>
    <col min="11265" max="11265" width="9.42578125" style="120" customWidth="1"/>
    <col min="11266" max="11266" width="21.140625" style="120" customWidth="1"/>
    <col min="11267" max="11267" width="12.28515625" style="120" customWidth="1"/>
    <col min="11268" max="11268" width="10.140625" style="120" customWidth="1"/>
    <col min="11269" max="11269" width="10.7109375" style="120" customWidth="1"/>
    <col min="11270" max="11270" width="13" style="120" customWidth="1"/>
    <col min="11271" max="11271" width="10.28515625" style="120" customWidth="1"/>
    <col min="11272" max="11272" width="12.28515625" style="120" customWidth="1"/>
    <col min="11273" max="11274" width="10" style="120" customWidth="1"/>
    <col min="11275" max="11275" width="8.140625" style="120" customWidth="1"/>
    <col min="11276" max="11519" width="9" style="120"/>
    <col min="11520" max="11520" width="12" style="120" customWidth="1"/>
    <col min="11521" max="11521" width="9.42578125" style="120" customWidth="1"/>
    <col min="11522" max="11522" width="21.140625" style="120" customWidth="1"/>
    <col min="11523" max="11523" width="12.28515625" style="120" customWidth="1"/>
    <col min="11524" max="11524" width="10.140625" style="120" customWidth="1"/>
    <col min="11525" max="11525" width="10.7109375" style="120" customWidth="1"/>
    <col min="11526" max="11526" width="13" style="120" customWidth="1"/>
    <col min="11527" max="11527" width="10.28515625" style="120" customWidth="1"/>
    <col min="11528" max="11528" width="12.28515625" style="120" customWidth="1"/>
    <col min="11529" max="11530" width="10" style="120" customWidth="1"/>
    <col min="11531" max="11531" width="8.140625" style="120" customWidth="1"/>
    <col min="11532" max="11775" width="9" style="120"/>
    <col min="11776" max="11776" width="12" style="120" customWidth="1"/>
    <col min="11777" max="11777" width="9.42578125" style="120" customWidth="1"/>
    <col min="11778" max="11778" width="21.140625" style="120" customWidth="1"/>
    <col min="11779" max="11779" width="12.28515625" style="120" customWidth="1"/>
    <col min="11780" max="11780" width="10.140625" style="120" customWidth="1"/>
    <col min="11781" max="11781" width="10.7109375" style="120" customWidth="1"/>
    <col min="11782" max="11782" width="13" style="120" customWidth="1"/>
    <col min="11783" max="11783" width="10.28515625" style="120" customWidth="1"/>
    <col min="11784" max="11784" width="12.28515625" style="120" customWidth="1"/>
    <col min="11785" max="11786" width="10" style="120" customWidth="1"/>
    <col min="11787" max="11787" width="8.140625" style="120" customWidth="1"/>
    <col min="11788" max="12031" width="9" style="120"/>
    <col min="12032" max="12032" width="12" style="120" customWidth="1"/>
    <col min="12033" max="12033" width="9.42578125" style="120" customWidth="1"/>
    <col min="12034" max="12034" width="21.140625" style="120" customWidth="1"/>
    <col min="12035" max="12035" width="12.28515625" style="120" customWidth="1"/>
    <col min="12036" max="12036" width="10.140625" style="120" customWidth="1"/>
    <col min="12037" max="12037" width="10.7109375" style="120" customWidth="1"/>
    <col min="12038" max="12038" width="13" style="120" customWidth="1"/>
    <col min="12039" max="12039" width="10.28515625" style="120" customWidth="1"/>
    <col min="12040" max="12040" width="12.28515625" style="120" customWidth="1"/>
    <col min="12041" max="12042" width="10" style="120" customWidth="1"/>
    <col min="12043" max="12043" width="8.140625" style="120" customWidth="1"/>
    <col min="12044" max="12287" width="9" style="120"/>
    <col min="12288" max="12288" width="12" style="120" customWidth="1"/>
    <col min="12289" max="12289" width="9.42578125" style="120" customWidth="1"/>
    <col min="12290" max="12290" width="21.140625" style="120" customWidth="1"/>
    <col min="12291" max="12291" width="12.28515625" style="120" customWidth="1"/>
    <col min="12292" max="12292" width="10.140625" style="120" customWidth="1"/>
    <col min="12293" max="12293" width="10.7109375" style="120" customWidth="1"/>
    <col min="12294" max="12294" width="13" style="120" customWidth="1"/>
    <col min="12295" max="12295" width="10.28515625" style="120" customWidth="1"/>
    <col min="12296" max="12296" width="12.28515625" style="120" customWidth="1"/>
    <col min="12297" max="12298" width="10" style="120" customWidth="1"/>
    <col min="12299" max="12299" width="8.140625" style="120" customWidth="1"/>
    <col min="12300" max="12543" width="9" style="120"/>
    <col min="12544" max="12544" width="12" style="120" customWidth="1"/>
    <col min="12545" max="12545" width="9.42578125" style="120" customWidth="1"/>
    <col min="12546" max="12546" width="21.140625" style="120" customWidth="1"/>
    <col min="12547" max="12547" width="12.28515625" style="120" customWidth="1"/>
    <col min="12548" max="12548" width="10.140625" style="120" customWidth="1"/>
    <col min="12549" max="12549" width="10.7109375" style="120" customWidth="1"/>
    <col min="12550" max="12550" width="13" style="120" customWidth="1"/>
    <col min="12551" max="12551" width="10.28515625" style="120" customWidth="1"/>
    <col min="12552" max="12552" width="12.28515625" style="120" customWidth="1"/>
    <col min="12553" max="12554" width="10" style="120" customWidth="1"/>
    <col min="12555" max="12555" width="8.140625" style="120" customWidth="1"/>
    <col min="12556" max="12799" width="9" style="120"/>
    <col min="12800" max="12800" width="12" style="120" customWidth="1"/>
    <col min="12801" max="12801" width="9.42578125" style="120" customWidth="1"/>
    <col min="12802" max="12802" width="21.140625" style="120" customWidth="1"/>
    <col min="12803" max="12803" width="12.28515625" style="120" customWidth="1"/>
    <col min="12804" max="12804" width="10.140625" style="120" customWidth="1"/>
    <col min="12805" max="12805" width="10.7109375" style="120" customWidth="1"/>
    <col min="12806" max="12806" width="13" style="120" customWidth="1"/>
    <col min="12807" max="12807" width="10.28515625" style="120" customWidth="1"/>
    <col min="12808" max="12808" width="12.28515625" style="120" customWidth="1"/>
    <col min="12809" max="12810" width="10" style="120" customWidth="1"/>
    <col min="12811" max="12811" width="8.140625" style="120" customWidth="1"/>
    <col min="12812" max="13055" width="9" style="120"/>
    <col min="13056" max="13056" width="12" style="120" customWidth="1"/>
    <col min="13057" max="13057" width="9.42578125" style="120" customWidth="1"/>
    <col min="13058" max="13058" width="21.140625" style="120" customWidth="1"/>
    <col min="13059" max="13059" width="12.28515625" style="120" customWidth="1"/>
    <col min="13060" max="13060" width="10.140625" style="120" customWidth="1"/>
    <col min="13061" max="13061" width="10.7109375" style="120" customWidth="1"/>
    <col min="13062" max="13062" width="13" style="120" customWidth="1"/>
    <col min="13063" max="13063" width="10.28515625" style="120" customWidth="1"/>
    <col min="13064" max="13064" width="12.28515625" style="120" customWidth="1"/>
    <col min="13065" max="13066" width="10" style="120" customWidth="1"/>
    <col min="13067" max="13067" width="8.140625" style="120" customWidth="1"/>
    <col min="13068" max="13311" width="9" style="120"/>
    <col min="13312" max="13312" width="12" style="120" customWidth="1"/>
    <col min="13313" max="13313" width="9.42578125" style="120" customWidth="1"/>
    <col min="13314" max="13314" width="21.140625" style="120" customWidth="1"/>
    <col min="13315" max="13315" width="12.28515625" style="120" customWidth="1"/>
    <col min="13316" max="13316" width="10.140625" style="120" customWidth="1"/>
    <col min="13317" max="13317" width="10.7109375" style="120" customWidth="1"/>
    <col min="13318" max="13318" width="13" style="120" customWidth="1"/>
    <col min="13319" max="13319" width="10.28515625" style="120" customWidth="1"/>
    <col min="13320" max="13320" width="12.28515625" style="120" customWidth="1"/>
    <col min="13321" max="13322" width="10" style="120" customWidth="1"/>
    <col min="13323" max="13323" width="8.140625" style="120" customWidth="1"/>
    <col min="13324" max="13567" width="9" style="120"/>
    <col min="13568" max="13568" width="12" style="120" customWidth="1"/>
    <col min="13569" max="13569" width="9.42578125" style="120" customWidth="1"/>
    <col min="13570" max="13570" width="21.140625" style="120" customWidth="1"/>
    <col min="13571" max="13571" width="12.28515625" style="120" customWidth="1"/>
    <col min="13572" max="13572" width="10.140625" style="120" customWidth="1"/>
    <col min="13573" max="13573" width="10.7109375" style="120" customWidth="1"/>
    <col min="13574" max="13574" width="13" style="120" customWidth="1"/>
    <col min="13575" max="13575" width="10.28515625" style="120" customWidth="1"/>
    <col min="13576" max="13576" width="12.28515625" style="120" customWidth="1"/>
    <col min="13577" max="13578" width="10" style="120" customWidth="1"/>
    <col min="13579" max="13579" width="8.140625" style="120" customWidth="1"/>
    <col min="13580" max="13823" width="9" style="120"/>
    <col min="13824" max="13824" width="12" style="120" customWidth="1"/>
    <col min="13825" max="13825" width="9.42578125" style="120" customWidth="1"/>
    <col min="13826" max="13826" width="21.140625" style="120" customWidth="1"/>
    <col min="13827" max="13827" width="12.28515625" style="120" customWidth="1"/>
    <col min="13828" max="13828" width="10.140625" style="120" customWidth="1"/>
    <col min="13829" max="13829" width="10.7109375" style="120" customWidth="1"/>
    <col min="13830" max="13830" width="13" style="120" customWidth="1"/>
    <col min="13831" max="13831" width="10.28515625" style="120" customWidth="1"/>
    <col min="13832" max="13832" width="12.28515625" style="120" customWidth="1"/>
    <col min="13833" max="13834" width="10" style="120" customWidth="1"/>
    <col min="13835" max="13835" width="8.140625" style="120" customWidth="1"/>
    <col min="13836" max="14079" width="9" style="120"/>
    <col min="14080" max="14080" width="12" style="120" customWidth="1"/>
    <col min="14081" max="14081" width="9.42578125" style="120" customWidth="1"/>
    <col min="14082" max="14082" width="21.140625" style="120" customWidth="1"/>
    <col min="14083" max="14083" width="12.28515625" style="120" customWidth="1"/>
    <col min="14084" max="14084" width="10.140625" style="120" customWidth="1"/>
    <col min="14085" max="14085" width="10.7109375" style="120" customWidth="1"/>
    <col min="14086" max="14086" width="13" style="120" customWidth="1"/>
    <col min="14087" max="14087" width="10.28515625" style="120" customWidth="1"/>
    <col min="14088" max="14088" width="12.28515625" style="120" customWidth="1"/>
    <col min="14089" max="14090" width="10" style="120" customWidth="1"/>
    <col min="14091" max="14091" width="8.140625" style="120" customWidth="1"/>
    <col min="14092" max="14335" width="9" style="120"/>
    <col min="14336" max="14336" width="12" style="120" customWidth="1"/>
    <col min="14337" max="14337" width="9.42578125" style="120" customWidth="1"/>
    <col min="14338" max="14338" width="21.140625" style="120" customWidth="1"/>
    <col min="14339" max="14339" width="12.28515625" style="120" customWidth="1"/>
    <col min="14340" max="14340" width="10.140625" style="120" customWidth="1"/>
    <col min="14341" max="14341" width="10.7109375" style="120" customWidth="1"/>
    <col min="14342" max="14342" width="13" style="120" customWidth="1"/>
    <col min="14343" max="14343" width="10.28515625" style="120" customWidth="1"/>
    <col min="14344" max="14344" width="12.28515625" style="120" customWidth="1"/>
    <col min="14345" max="14346" width="10" style="120" customWidth="1"/>
    <col min="14347" max="14347" width="8.140625" style="120" customWidth="1"/>
    <col min="14348" max="14591" width="9" style="120"/>
    <col min="14592" max="14592" width="12" style="120" customWidth="1"/>
    <col min="14593" max="14593" width="9.42578125" style="120" customWidth="1"/>
    <col min="14594" max="14594" width="21.140625" style="120" customWidth="1"/>
    <col min="14595" max="14595" width="12.28515625" style="120" customWidth="1"/>
    <col min="14596" max="14596" width="10.140625" style="120" customWidth="1"/>
    <col min="14597" max="14597" width="10.7109375" style="120" customWidth="1"/>
    <col min="14598" max="14598" width="13" style="120" customWidth="1"/>
    <col min="14599" max="14599" width="10.28515625" style="120" customWidth="1"/>
    <col min="14600" max="14600" width="12.28515625" style="120" customWidth="1"/>
    <col min="14601" max="14602" width="10" style="120" customWidth="1"/>
    <col min="14603" max="14603" width="8.140625" style="120" customWidth="1"/>
    <col min="14604" max="14847" width="9" style="120"/>
    <col min="14848" max="14848" width="12" style="120" customWidth="1"/>
    <col min="14849" max="14849" width="9.42578125" style="120" customWidth="1"/>
    <col min="14850" max="14850" width="21.140625" style="120" customWidth="1"/>
    <col min="14851" max="14851" width="12.28515625" style="120" customWidth="1"/>
    <col min="14852" max="14852" width="10.140625" style="120" customWidth="1"/>
    <col min="14853" max="14853" width="10.7109375" style="120" customWidth="1"/>
    <col min="14854" max="14854" width="13" style="120" customWidth="1"/>
    <col min="14855" max="14855" width="10.28515625" style="120" customWidth="1"/>
    <col min="14856" max="14856" width="12.28515625" style="120" customWidth="1"/>
    <col min="14857" max="14858" width="10" style="120" customWidth="1"/>
    <col min="14859" max="14859" width="8.140625" style="120" customWidth="1"/>
    <col min="14860" max="15103" width="9" style="120"/>
    <col min="15104" max="15104" width="12" style="120" customWidth="1"/>
    <col min="15105" max="15105" width="9.42578125" style="120" customWidth="1"/>
    <col min="15106" max="15106" width="21.140625" style="120" customWidth="1"/>
    <col min="15107" max="15107" width="12.28515625" style="120" customWidth="1"/>
    <col min="15108" max="15108" width="10.140625" style="120" customWidth="1"/>
    <col min="15109" max="15109" width="10.7109375" style="120" customWidth="1"/>
    <col min="15110" max="15110" width="13" style="120" customWidth="1"/>
    <col min="15111" max="15111" width="10.28515625" style="120" customWidth="1"/>
    <col min="15112" max="15112" width="12.28515625" style="120" customWidth="1"/>
    <col min="15113" max="15114" width="10" style="120" customWidth="1"/>
    <col min="15115" max="15115" width="8.140625" style="120" customWidth="1"/>
    <col min="15116" max="15359" width="9" style="120"/>
    <col min="15360" max="15360" width="12" style="120" customWidth="1"/>
    <col min="15361" max="15361" width="9.42578125" style="120" customWidth="1"/>
    <col min="15362" max="15362" width="21.140625" style="120" customWidth="1"/>
    <col min="15363" max="15363" width="12.28515625" style="120" customWidth="1"/>
    <col min="15364" max="15364" width="10.140625" style="120" customWidth="1"/>
    <col min="15365" max="15365" width="10.7109375" style="120" customWidth="1"/>
    <col min="15366" max="15366" width="13" style="120" customWidth="1"/>
    <col min="15367" max="15367" width="10.28515625" style="120" customWidth="1"/>
    <col min="15368" max="15368" width="12.28515625" style="120" customWidth="1"/>
    <col min="15369" max="15370" width="10" style="120" customWidth="1"/>
    <col min="15371" max="15371" width="8.140625" style="120" customWidth="1"/>
    <col min="15372" max="15615" width="9" style="120"/>
    <col min="15616" max="15616" width="12" style="120" customWidth="1"/>
    <col min="15617" max="15617" width="9.42578125" style="120" customWidth="1"/>
    <col min="15618" max="15618" width="21.140625" style="120" customWidth="1"/>
    <col min="15619" max="15619" width="12.28515625" style="120" customWidth="1"/>
    <col min="15620" max="15620" width="10.140625" style="120" customWidth="1"/>
    <col min="15621" max="15621" width="10.7109375" style="120" customWidth="1"/>
    <col min="15622" max="15622" width="13" style="120" customWidth="1"/>
    <col min="15623" max="15623" width="10.28515625" style="120" customWidth="1"/>
    <col min="15624" max="15624" width="12.28515625" style="120" customWidth="1"/>
    <col min="15625" max="15626" width="10" style="120" customWidth="1"/>
    <col min="15627" max="15627" width="8.140625" style="120" customWidth="1"/>
    <col min="15628" max="15871" width="9" style="120"/>
    <col min="15872" max="15872" width="12" style="120" customWidth="1"/>
    <col min="15873" max="15873" width="9.42578125" style="120" customWidth="1"/>
    <col min="15874" max="15874" width="21.140625" style="120" customWidth="1"/>
    <col min="15875" max="15875" width="12.28515625" style="120" customWidth="1"/>
    <col min="15876" max="15876" width="10.140625" style="120" customWidth="1"/>
    <col min="15877" max="15877" width="10.7109375" style="120" customWidth="1"/>
    <col min="15878" max="15878" width="13" style="120" customWidth="1"/>
    <col min="15879" max="15879" width="10.28515625" style="120" customWidth="1"/>
    <col min="15880" max="15880" width="12.28515625" style="120" customWidth="1"/>
    <col min="15881" max="15882" width="10" style="120" customWidth="1"/>
    <col min="15883" max="15883" width="8.140625" style="120" customWidth="1"/>
    <col min="15884" max="16127" width="9" style="120"/>
    <col min="16128" max="16128" width="12" style="120" customWidth="1"/>
    <col min="16129" max="16129" width="9.42578125" style="120" customWidth="1"/>
    <col min="16130" max="16130" width="21.140625" style="120" customWidth="1"/>
    <col min="16131" max="16131" width="12.28515625" style="120" customWidth="1"/>
    <col min="16132" max="16132" width="10.140625" style="120" customWidth="1"/>
    <col min="16133" max="16133" width="10.7109375" style="120" customWidth="1"/>
    <col min="16134" max="16134" width="13" style="120" customWidth="1"/>
    <col min="16135" max="16135" width="10.28515625" style="120" customWidth="1"/>
    <col min="16136" max="16136" width="12.28515625" style="120" customWidth="1"/>
    <col min="16137" max="16138" width="10" style="120" customWidth="1"/>
    <col min="16139" max="16139" width="8.140625" style="120" customWidth="1"/>
    <col min="16140" max="16384" width="9" style="120"/>
  </cols>
  <sheetData>
    <row r="1" spans="2:16" ht="30">
      <c r="B1" s="119" t="s">
        <v>668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3" spans="2:16">
      <c r="B3" s="121" t="s">
        <v>669</v>
      </c>
      <c r="C3" s="121"/>
      <c r="D3" s="121" t="s">
        <v>670</v>
      </c>
      <c r="E3" s="121"/>
      <c r="F3" s="121" t="s">
        <v>671</v>
      </c>
      <c r="G3" s="121"/>
      <c r="H3" s="121"/>
      <c r="I3" s="121"/>
      <c r="J3" s="121"/>
      <c r="K3" s="121"/>
      <c r="L3" s="122" t="s">
        <v>672</v>
      </c>
      <c r="M3" s="123"/>
    </row>
    <row r="4" spans="2:16" s="131" customFormat="1">
      <c r="B4" s="124" t="s">
        <v>673</v>
      </c>
      <c r="C4" s="125" t="s">
        <v>674</v>
      </c>
      <c r="D4" s="125"/>
      <c r="E4" s="126"/>
      <c r="F4" s="124" t="s">
        <v>675</v>
      </c>
      <c r="G4" s="127"/>
      <c r="H4" s="124" t="s">
        <v>676</v>
      </c>
      <c r="I4" s="128"/>
      <c r="J4" s="124" t="s">
        <v>677</v>
      </c>
      <c r="K4" s="129"/>
      <c r="L4" s="124" t="s">
        <v>678</v>
      </c>
      <c r="M4" s="130"/>
    </row>
    <row r="5" spans="2:16" s="131" customFormat="1">
      <c r="B5" s="124" t="s">
        <v>679</v>
      </c>
      <c r="C5" s="132" t="s">
        <v>680</v>
      </c>
      <c r="D5" s="133"/>
      <c r="E5" s="134"/>
      <c r="F5" s="124" t="s">
        <v>681</v>
      </c>
      <c r="G5" s="127" t="s">
        <v>682</v>
      </c>
      <c r="H5" s="124" t="s">
        <v>683</v>
      </c>
      <c r="I5" s="135"/>
      <c r="J5" s="136"/>
      <c r="K5" s="124" t="s">
        <v>684</v>
      </c>
      <c r="L5" s="137"/>
      <c r="M5" s="138"/>
      <c r="O5" s="139"/>
      <c r="P5" s="139"/>
    </row>
    <row r="6" spans="2:16" s="131" customFormat="1">
      <c r="B6" s="124" t="s">
        <v>685</v>
      </c>
      <c r="C6" s="125" t="s">
        <v>674</v>
      </c>
      <c r="D6" s="125"/>
      <c r="E6" s="126"/>
      <c r="F6" s="124" t="s">
        <v>686</v>
      </c>
      <c r="G6" s="127" t="s">
        <v>687</v>
      </c>
      <c r="H6" s="124" t="s">
        <v>688</v>
      </c>
      <c r="I6" s="127" t="s">
        <v>689</v>
      </c>
      <c r="J6" s="140"/>
      <c r="K6" s="124" t="s">
        <v>690</v>
      </c>
      <c r="L6" s="140"/>
      <c r="M6" s="130"/>
      <c r="O6" s="139"/>
      <c r="P6" s="139"/>
    </row>
    <row r="7" spans="2:16" s="131" customFormat="1">
      <c r="B7" s="124" t="s">
        <v>691</v>
      </c>
      <c r="C7" s="137" t="e">
        <f>'[1]COMMERCIAL INVOICE(CI) AWP'!#REF!</f>
        <v>#REF!</v>
      </c>
      <c r="D7" s="141"/>
      <c r="E7" s="124" t="s">
        <v>692</v>
      </c>
      <c r="F7" s="124" t="s">
        <v>693</v>
      </c>
      <c r="G7" s="127"/>
      <c r="H7" s="124" t="s">
        <v>694</v>
      </c>
      <c r="I7" s="127" t="s">
        <v>693</v>
      </c>
      <c r="J7" s="124" t="s">
        <v>695</v>
      </c>
      <c r="K7" s="129" t="s">
        <v>696</v>
      </c>
      <c r="L7" s="124" t="s">
        <v>697</v>
      </c>
      <c r="M7" s="130"/>
      <c r="O7" s="139"/>
      <c r="P7" s="139"/>
    </row>
    <row r="8" spans="2:16" s="131" customFormat="1">
      <c r="B8" s="142" t="s">
        <v>698</v>
      </c>
      <c r="C8" s="143"/>
      <c r="D8" s="144" t="s">
        <v>699</v>
      </c>
      <c r="E8" s="144" t="s">
        <v>700</v>
      </c>
      <c r="F8" s="144" t="s">
        <v>701</v>
      </c>
      <c r="G8" s="144" t="s">
        <v>702</v>
      </c>
      <c r="H8" s="142" t="s">
        <v>703</v>
      </c>
      <c r="I8" s="143"/>
      <c r="J8" s="142" t="s">
        <v>704</v>
      </c>
      <c r="K8" s="143"/>
      <c r="L8" s="142" t="s">
        <v>705</v>
      </c>
      <c r="M8" s="143"/>
      <c r="O8" s="139"/>
      <c r="P8" s="139"/>
    </row>
    <row r="9" spans="2:16" s="131" customFormat="1">
      <c r="B9" s="142"/>
      <c r="C9" s="143"/>
      <c r="D9" s="145">
        <f>'[1]PACKING LIST'!D12</f>
        <v>2</v>
      </c>
      <c r="E9" s="145">
        <f>'[1]PACKING LIST'!E12</f>
        <v>33022</v>
      </c>
      <c r="F9" s="145">
        <f>'[1]PACKING LIST'!E12</f>
        <v>33022</v>
      </c>
      <c r="G9" s="146" t="s">
        <v>706</v>
      </c>
      <c r="H9" s="147" t="e">
        <f>ROUND('[1]COMMERCIAL INVOICE(CI) AWP'!#REF!,0)</f>
        <v>#REF!</v>
      </c>
      <c r="I9" s="143"/>
      <c r="J9" s="148" t="e">
        <f>ROUND('[1]COMMERCIAL INVOICE(CI) AWP'!#REF!,0)</f>
        <v>#REF!</v>
      </c>
      <c r="K9" s="143"/>
      <c r="L9" s="142"/>
      <c r="M9" s="143"/>
      <c r="O9" s="139"/>
      <c r="P9" s="139"/>
    </row>
    <row r="10" spans="2:16" s="131" customFormat="1">
      <c r="B10" s="149" t="s">
        <v>707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1"/>
      <c r="O10" s="139"/>
      <c r="P10" s="139"/>
    </row>
    <row r="11" spans="2:16">
      <c r="B11" s="152" t="s">
        <v>708</v>
      </c>
      <c r="C11" s="153" t="s">
        <v>709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4"/>
      <c r="O11" s="139"/>
      <c r="P11" s="139"/>
    </row>
    <row r="12" spans="2:16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O12" s="139"/>
      <c r="P12" s="139"/>
    </row>
    <row r="13" spans="2:16">
      <c r="B13" s="158" t="s">
        <v>710</v>
      </c>
      <c r="C13" s="159" t="s">
        <v>711</v>
      </c>
      <c r="D13" s="121" t="s">
        <v>712</v>
      </c>
      <c r="E13" s="122" t="s">
        <v>713</v>
      </c>
      <c r="F13" s="122"/>
      <c r="G13" s="159" t="s">
        <v>714</v>
      </c>
      <c r="H13" s="159" t="s">
        <v>715</v>
      </c>
      <c r="I13" s="159" t="s">
        <v>716</v>
      </c>
      <c r="J13" s="159" t="s">
        <v>717</v>
      </c>
      <c r="K13" s="121" t="s">
        <v>718</v>
      </c>
      <c r="L13" s="159" t="s">
        <v>719</v>
      </c>
      <c r="M13" s="160" t="s">
        <v>720</v>
      </c>
      <c r="O13" s="139"/>
      <c r="P13" s="139"/>
    </row>
    <row r="14" spans="2:16" s="163" customFormat="1" ht="33">
      <c r="B14" s="146">
        <v>1</v>
      </c>
      <c r="C14" s="146">
        <v>84272090000</v>
      </c>
      <c r="D14" s="146" t="s">
        <v>721</v>
      </c>
      <c r="E14" s="146">
        <v>1</v>
      </c>
      <c r="F14" s="146" t="s">
        <v>722</v>
      </c>
      <c r="G14" s="161" t="e">
        <f t="shared" ref="G14:G15" si="0">H14/E14</f>
        <v>#REF!</v>
      </c>
      <c r="H14" s="161" t="e">
        <f>'[1]COMMERCIAL INVOICE(CI) AWP'!#REF!</f>
        <v>#REF!</v>
      </c>
      <c r="I14" s="146" t="s">
        <v>723</v>
      </c>
      <c r="J14" s="146" t="s">
        <v>724</v>
      </c>
      <c r="K14" s="145" t="s">
        <v>693</v>
      </c>
      <c r="L14" s="146" t="s">
        <v>725</v>
      </c>
      <c r="M14" s="146" t="s">
        <v>689</v>
      </c>
      <c r="N14" s="162"/>
      <c r="O14" s="162"/>
    </row>
    <row r="15" spans="2:16" s="163" customFormat="1" ht="33">
      <c r="B15" s="146">
        <v>2</v>
      </c>
      <c r="C15" s="146">
        <v>84272090000</v>
      </c>
      <c r="D15" s="146" t="s">
        <v>721</v>
      </c>
      <c r="E15" s="146">
        <v>1</v>
      </c>
      <c r="F15" s="146" t="s">
        <v>722</v>
      </c>
      <c r="G15" s="161" t="e">
        <f t="shared" si="0"/>
        <v>#REF!</v>
      </c>
      <c r="H15" s="161" t="e">
        <f>'[1]COMMERCIAL INVOICE(CI) AWP'!#REF!</f>
        <v>#REF!</v>
      </c>
      <c r="I15" s="146" t="s">
        <v>723</v>
      </c>
      <c r="J15" s="146" t="s">
        <v>724</v>
      </c>
      <c r="K15" s="145" t="s">
        <v>693</v>
      </c>
      <c r="L15" s="146" t="s">
        <v>725</v>
      </c>
      <c r="M15" s="146" t="s">
        <v>689</v>
      </c>
      <c r="N15" s="162"/>
      <c r="O15" s="162"/>
    </row>
    <row r="16" spans="2:16" s="163" customFormat="1">
      <c r="B16" s="164"/>
      <c r="C16" s="164"/>
      <c r="D16" s="164"/>
      <c r="E16" s="164"/>
      <c r="F16" s="164"/>
      <c r="G16" s="165"/>
      <c r="H16" s="165"/>
      <c r="I16" s="164"/>
      <c r="J16" s="164"/>
      <c r="L16" s="164"/>
      <c r="M16" s="166"/>
      <c r="N16" s="162"/>
      <c r="O16" s="162"/>
    </row>
    <row r="17" spans="2:13">
      <c r="B17" s="167" t="s">
        <v>726</v>
      </c>
      <c r="C17" s="159"/>
      <c r="D17" s="159" t="s">
        <v>727</v>
      </c>
      <c r="E17" s="159"/>
      <c r="F17" s="159" t="s">
        <v>728</v>
      </c>
      <c r="H17" s="120" t="s">
        <v>729</v>
      </c>
      <c r="L17" s="120" t="s">
        <v>730</v>
      </c>
      <c r="M17" s="168"/>
    </row>
    <row r="18" spans="2:13">
      <c r="B18" s="167"/>
      <c r="M18" s="168"/>
    </row>
    <row r="19" spans="2:13">
      <c r="B19" s="169" t="s">
        <v>731</v>
      </c>
      <c r="C19" s="170"/>
      <c r="D19" s="170"/>
      <c r="E19" s="170"/>
      <c r="F19" s="170"/>
      <c r="G19" s="170"/>
      <c r="H19" s="170" t="s">
        <v>732</v>
      </c>
      <c r="I19" s="170"/>
      <c r="J19" s="170"/>
      <c r="K19" s="170"/>
      <c r="L19" s="170"/>
      <c r="M19" s="171"/>
    </row>
  </sheetData>
  <mergeCells count="12">
    <mergeCell ref="C7:D7"/>
    <mergeCell ref="C8:C9"/>
    <mergeCell ref="I8:I9"/>
    <mergeCell ref="K8:K9"/>
    <mergeCell ref="M8:M9"/>
    <mergeCell ref="E13:F13"/>
    <mergeCell ref="B1:M1"/>
    <mergeCell ref="L3:M3"/>
    <mergeCell ref="C4:E4"/>
    <mergeCell ref="C5:E5"/>
    <mergeCell ref="L5:M5"/>
    <mergeCell ref="C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D80A-800F-47A5-A693-87B1B8A6F304}">
  <dimension ref="A1:E12"/>
  <sheetViews>
    <sheetView workbookViewId="0">
      <selection sqref="A1:XFD1048576"/>
    </sheetView>
  </sheetViews>
  <sheetFormatPr defaultColWidth="9" defaultRowHeight="15"/>
  <cols>
    <col min="1" max="1" width="16.28515625" style="139" customWidth="1"/>
    <col min="2" max="2" width="28.85546875" style="139" customWidth="1"/>
    <col min="3" max="3" width="22.28515625" style="139" customWidth="1"/>
    <col min="4" max="4" width="7.42578125" style="139" customWidth="1"/>
    <col min="5" max="5" width="9.28515625" style="139" customWidth="1"/>
    <col min="6" max="6" width="9" style="139"/>
    <col min="7" max="7" width="2" style="139" customWidth="1"/>
    <col min="8" max="8" width="5.7109375" style="139" customWidth="1"/>
    <col min="9" max="256" width="9" style="139"/>
    <col min="257" max="257" width="16.28515625" style="139" customWidth="1"/>
    <col min="258" max="258" width="28.85546875" style="139" customWidth="1"/>
    <col min="259" max="259" width="22.28515625" style="139" customWidth="1"/>
    <col min="260" max="260" width="7.42578125" style="139" customWidth="1"/>
    <col min="261" max="261" width="9.28515625" style="139" customWidth="1"/>
    <col min="262" max="262" width="9" style="139"/>
    <col min="263" max="263" width="2" style="139" customWidth="1"/>
    <col min="264" max="264" width="5.7109375" style="139" customWidth="1"/>
    <col min="265" max="512" width="9" style="139"/>
    <col min="513" max="513" width="16.28515625" style="139" customWidth="1"/>
    <col min="514" max="514" width="28.85546875" style="139" customWidth="1"/>
    <col min="515" max="515" width="22.28515625" style="139" customWidth="1"/>
    <col min="516" max="516" width="7.42578125" style="139" customWidth="1"/>
    <col min="517" max="517" width="9.28515625" style="139" customWidth="1"/>
    <col min="518" max="518" width="9" style="139"/>
    <col min="519" max="519" width="2" style="139" customWidth="1"/>
    <col min="520" max="520" width="5.7109375" style="139" customWidth="1"/>
    <col min="521" max="768" width="9" style="139"/>
    <col min="769" max="769" width="16.28515625" style="139" customWidth="1"/>
    <col min="770" max="770" width="28.85546875" style="139" customWidth="1"/>
    <col min="771" max="771" width="22.28515625" style="139" customWidth="1"/>
    <col min="772" max="772" width="7.42578125" style="139" customWidth="1"/>
    <col min="773" max="773" width="9.28515625" style="139" customWidth="1"/>
    <col min="774" max="774" width="9" style="139"/>
    <col min="775" max="775" width="2" style="139" customWidth="1"/>
    <col min="776" max="776" width="5.7109375" style="139" customWidth="1"/>
    <col min="777" max="1024" width="9" style="139"/>
    <col min="1025" max="1025" width="16.28515625" style="139" customWidth="1"/>
    <col min="1026" max="1026" width="28.85546875" style="139" customWidth="1"/>
    <col min="1027" max="1027" width="22.28515625" style="139" customWidth="1"/>
    <col min="1028" max="1028" width="7.42578125" style="139" customWidth="1"/>
    <col min="1029" max="1029" width="9.28515625" style="139" customWidth="1"/>
    <col min="1030" max="1030" width="9" style="139"/>
    <col min="1031" max="1031" width="2" style="139" customWidth="1"/>
    <col min="1032" max="1032" width="5.7109375" style="139" customWidth="1"/>
    <col min="1033" max="1280" width="9" style="139"/>
    <col min="1281" max="1281" width="16.28515625" style="139" customWidth="1"/>
    <col min="1282" max="1282" width="28.85546875" style="139" customWidth="1"/>
    <col min="1283" max="1283" width="22.28515625" style="139" customWidth="1"/>
    <col min="1284" max="1284" width="7.42578125" style="139" customWidth="1"/>
    <col min="1285" max="1285" width="9.28515625" style="139" customWidth="1"/>
    <col min="1286" max="1286" width="9" style="139"/>
    <col min="1287" max="1287" width="2" style="139" customWidth="1"/>
    <col min="1288" max="1288" width="5.7109375" style="139" customWidth="1"/>
    <col min="1289" max="1536" width="9" style="139"/>
    <col min="1537" max="1537" width="16.28515625" style="139" customWidth="1"/>
    <col min="1538" max="1538" width="28.85546875" style="139" customWidth="1"/>
    <col min="1539" max="1539" width="22.28515625" style="139" customWidth="1"/>
    <col min="1540" max="1540" width="7.42578125" style="139" customWidth="1"/>
    <col min="1541" max="1541" width="9.28515625" style="139" customWidth="1"/>
    <col min="1542" max="1542" width="9" style="139"/>
    <col min="1543" max="1543" width="2" style="139" customWidth="1"/>
    <col min="1544" max="1544" width="5.7109375" style="139" customWidth="1"/>
    <col min="1545" max="1792" width="9" style="139"/>
    <col min="1793" max="1793" width="16.28515625" style="139" customWidth="1"/>
    <col min="1794" max="1794" width="28.85546875" style="139" customWidth="1"/>
    <col min="1795" max="1795" width="22.28515625" style="139" customWidth="1"/>
    <col min="1796" max="1796" width="7.42578125" style="139" customWidth="1"/>
    <col min="1797" max="1797" width="9.28515625" style="139" customWidth="1"/>
    <col min="1798" max="1798" width="9" style="139"/>
    <col min="1799" max="1799" width="2" style="139" customWidth="1"/>
    <col min="1800" max="1800" width="5.7109375" style="139" customWidth="1"/>
    <col min="1801" max="2048" width="9" style="139"/>
    <col min="2049" max="2049" width="16.28515625" style="139" customWidth="1"/>
    <col min="2050" max="2050" width="28.85546875" style="139" customWidth="1"/>
    <col min="2051" max="2051" width="22.28515625" style="139" customWidth="1"/>
    <col min="2052" max="2052" width="7.42578125" style="139" customWidth="1"/>
    <col min="2053" max="2053" width="9.28515625" style="139" customWidth="1"/>
    <col min="2054" max="2054" width="9" style="139"/>
    <col min="2055" max="2055" width="2" style="139" customWidth="1"/>
    <col min="2056" max="2056" width="5.7109375" style="139" customWidth="1"/>
    <col min="2057" max="2304" width="9" style="139"/>
    <col min="2305" max="2305" width="16.28515625" style="139" customWidth="1"/>
    <col min="2306" max="2306" width="28.85546875" style="139" customWidth="1"/>
    <col min="2307" max="2307" width="22.28515625" style="139" customWidth="1"/>
    <col min="2308" max="2308" width="7.42578125" style="139" customWidth="1"/>
    <col min="2309" max="2309" width="9.28515625" style="139" customWidth="1"/>
    <col min="2310" max="2310" width="9" style="139"/>
    <col min="2311" max="2311" width="2" style="139" customWidth="1"/>
    <col min="2312" max="2312" width="5.7109375" style="139" customWidth="1"/>
    <col min="2313" max="2560" width="9" style="139"/>
    <col min="2561" max="2561" width="16.28515625" style="139" customWidth="1"/>
    <col min="2562" max="2562" width="28.85546875" style="139" customWidth="1"/>
    <col min="2563" max="2563" width="22.28515625" style="139" customWidth="1"/>
    <col min="2564" max="2564" width="7.42578125" style="139" customWidth="1"/>
    <col min="2565" max="2565" width="9.28515625" style="139" customWidth="1"/>
    <col min="2566" max="2566" width="9" style="139"/>
    <col min="2567" max="2567" width="2" style="139" customWidth="1"/>
    <col min="2568" max="2568" width="5.7109375" style="139" customWidth="1"/>
    <col min="2569" max="2816" width="9" style="139"/>
    <col min="2817" max="2817" width="16.28515625" style="139" customWidth="1"/>
    <col min="2818" max="2818" width="28.85546875" style="139" customWidth="1"/>
    <col min="2819" max="2819" width="22.28515625" style="139" customWidth="1"/>
    <col min="2820" max="2820" width="7.42578125" style="139" customWidth="1"/>
    <col min="2821" max="2821" width="9.28515625" style="139" customWidth="1"/>
    <col min="2822" max="2822" width="9" style="139"/>
    <col min="2823" max="2823" width="2" style="139" customWidth="1"/>
    <col min="2824" max="2824" width="5.7109375" style="139" customWidth="1"/>
    <col min="2825" max="3072" width="9" style="139"/>
    <col min="3073" max="3073" width="16.28515625" style="139" customWidth="1"/>
    <col min="3074" max="3074" width="28.85546875" style="139" customWidth="1"/>
    <col min="3075" max="3075" width="22.28515625" style="139" customWidth="1"/>
    <col min="3076" max="3076" width="7.42578125" style="139" customWidth="1"/>
    <col min="3077" max="3077" width="9.28515625" style="139" customWidth="1"/>
    <col min="3078" max="3078" width="9" style="139"/>
    <col min="3079" max="3079" width="2" style="139" customWidth="1"/>
    <col min="3080" max="3080" width="5.7109375" style="139" customWidth="1"/>
    <col min="3081" max="3328" width="9" style="139"/>
    <col min="3329" max="3329" width="16.28515625" style="139" customWidth="1"/>
    <col min="3330" max="3330" width="28.85546875" style="139" customWidth="1"/>
    <col min="3331" max="3331" width="22.28515625" style="139" customWidth="1"/>
    <col min="3332" max="3332" width="7.42578125" style="139" customWidth="1"/>
    <col min="3333" max="3333" width="9.28515625" style="139" customWidth="1"/>
    <col min="3334" max="3334" width="9" style="139"/>
    <col min="3335" max="3335" width="2" style="139" customWidth="1"/>
    <col min="3336" max="3336" width="5.7109375" style="139" customWidth="1"/>
    <col min="3337" max="3584" width="9" style="139"/>
    <col min="3585" max="3585" width="16.28515625" style="139" customWidth="1"/>
    <col min="3586" max="3586" width="28.85546875" style="139" customWidth="1"/>
    <col min="3587" max="3587" width="22.28515625" style="139" customWidth="1"/>
    <col min="3588" max="3588" width="7.42578125" style="139" customWidth="1"/>
    <col min="3589" max="3589" width="9.28515625" style="139" customWidth="1"/>
    <col min="3590" max="3590" width="9" style="139"/>
    <col min="3591" max="3591" width="2" style="139" customWidth="1"/>
    <col min="3592" max="3592" width="5.7109375" style="139" customWidth="1"/>
    <col min="3593" max="3840" width="9" style="139"/>
    <col min="3841" max="3841" width="16.28515625" style="139" customWidth="1"/>
    <col min="3842" max="3842" width="28.85546875" style="139" customWidth="1"/>
    <col min="3843" max="3843" width="22.28515625" style="139" customWidth="1"/>
    <col min="3844" max="3844" width="7.42578125" style="139" customWidth="1"/>
    <col min="3845" max="3845" width="9.28515625" style="139" customWidth="1"/>
    <col min="3846" max="3846" width="9" style="139"/>
    <col min="3847" max="3847" width="2" style="139" customWidth="1"/>
    <col min="3848" max="3848" width="5.7109375" style="139" customWidth="1"/>
    <col min="3849" max="4096" width="9" style="139"/>
    <col min="4097" max="4097" width="16.28515625" style="139" customWidth="1"/>
    <col min="4098" max="4098" width="28.85546875" style="139" customWidth="1"/>
    <col min="4099" max="4099" width="22.28515625" style="139" customWidth="1"/>
    <col min="4100" max="4100" width="7.42578125" style="139" customWidth="1"/>
    <col min="4101" max="4101" width="9.28515625" style="139" customWidth="1"/>
    <col min="4102" max="4102" width="9" style="139"/>
    <col min="4103" max="4103" width="2" style="139" customWidth="1"/>
    <col min="4104" max="4104" width="5.7109375" style="139" customWidth="1"/>
    <col min="4105" max="4352" width="9" style="139"/>
    <col min="4353" max="4353" width="16.28515625" style="139" customWidth="1"/>
    <col min="4354" max="4354" width="28.85546875" style="139" customWidth="1"/>
    <col min="4355" max="4355" width="22.28515625" style="139" customWidth="1"/>
    <col min="4356" max="4356" width="7.42578125" style="139" customWidth="1"/>
    <col min="4357" max="4357" width="9.28515625" style="139" customWidth="1"/>
    <col min="4358" max="4358" width="9" style="139"/>
    <col min="4359" max="4359" width="2" style="139" customWidth="1"/>
    <col min="4360" max="4360" width="5.7109375" style="139" customWidth="1"/>
    <col min="4361" max="4608" width="9" style="139"/>
    <col min="4609" max="4609" width="16.28515625" style="139" customWidth="1"/>
    <col min="4610" max="4610" width="28.85546875" style="139" customWidth="1"/>
    <col min="4611" max="4611" width="22.28515625" style="139" customWidth="1"/>
    <col min="4612" max="4612" width="7.42578125" style="139" customWidth="1"/>
    <col min="4613" max="4613" width="9.28515625" style="139" customWidth="1"/>
    <col min="4614" max="4614" width="9" style="139"/>
    <col min="4615" max="4615" width="2" style="139" customWidth="1"/>
    <col min="4616" max="4616" width="5.7109375" style="139" customWidth="1"/>
    <col min="4617" max="4864" width="9" style="139"/>
    <col min="4865" max="4865" width="16.28515625" style="139" customWidth="1"/>
    <col min="4866" max="4866" width="28.85546875" style="139" customWidth="1"/>
    <col min="4867" max="4867" width="22.28515625" style="139" customWidth="1"/>
    <col min="4868" max="4868" width="7.42578125" style="139" customWidth="1"/>
    <col min="4869" max="4869" width="9.28515625" style="139" customWidth="1"/>
    <col min="4870" max="4870" width="9" style="139"/>
    <col min="4871" max="4871" width="2" style="139" customWidth="1"/>
    <col min="4872" max="4872" width="5.7109375" style="139" customWidth="1"/>
    <col min="4873" max="5120" width="9" style="139"/>
    <col min="5121" max="5121" width="16.28515625" style="139" customWidth="1"/>
    <col min="5122" max="5122" width="28.85546875" style="139" customWidth="1"/>
    <col min="5123" max="5123" width="22.28515625" style="139" customWidth="1"/>
    <col min="5124" max="5124" width="7.42578125" style="139" customWidth="1"/>
    <col min="5125" max="5125" width="9.28515625" style="139" customWidth="1"/>
    <col min="5126" max="5126" width="9" style="139"/>
    <col min="5127" max="5127" width="2" style="139" customWidth="1"/>
    <col min="5128" max="5128" width="5.7109375" style="139" customWidth="1"/>
    <col min="5129" max="5376" width="9" style="139"/>
    <col min="5377" max="5377" width="16.28515625" style="139" customWidth="1"/>
    <col min="5378" max="5378" width="28.85546875" style="139" customWidth="1"/>
    <col min="5379" max="5379" width="22.28515625" style="139" customWidth="1"/>
    <col min="5380" max="5380" width="7.42578125" style="139" customWidth="1"/>
    <col min="5381" max="5381" width="9.28515625" style="139" customWidth="1"/>
    <col min="5382" max="5382" width="9" style="139"/>
    <col min="5383" max="5383" width="2" style="139" customWidth="1"/>
    <col min="5384" max="5384" width="5.7109375" style="139" customWidth="1"/>
    <col min="5385" max="5632" width="9" style="139"/>
    <col min="5633" max="5633" width="16.28515625" style="139" customWidth="1"/>
    <col min="5634" max="5634" width="28.85546875" style="139" customWidth="1"/>
    <col min="5635" max="5635" width="22.28515625" style="139" customWidth="1"/>
    <col min="5636" max="5636" width="7.42578125" style="139" customWidth="1"/>
    <col min="5637" max="5637" width="9.28515625" style="139" customWidth="1"/>
    <col min="5638" max="5638" width="9" style="139"/>
    <col min="5639" max="5639" width="2" style="139" customWidth="1"/>
    <col min="5640" max="5640" width="5.7109375" style="139" customWidth="1"/>
    <col min="5641" max="5888" width="9" style="139"/>
    <col min="5889" max="5889" width="16.28515625" style="139" customWidth="1"/>
    <col min="5890" max="5890" width="28.85546875" style="139" customWidth="1"/>
    <col min="5891" max="5891" width="22.28515625" style="139" customWidth="1"/>
    <col min="5892" max="5892" width="7.42578125" style="139" customWidth="1"/>
    <col min="5893" max="5893" width="9.28515625" style="139" customWidth="1"/>
    <col min="5894" max="5894" width="9" style="139"/>
    <col min="5895" max="5895" width="2" style="139" customWidth="1"/>
    <col min="5896" max="5896" width="5.7109375" style="139" customWidth="1"/>
    <col min="5897" max="6144" width="9" style="139"/>
    <col min="6145" max="6145" width="16.28515625" style="139" customWidth="1"/>
    <col min="6146" max="6146" width="28.85546875" style="139" customWidth="1"/>
    <col min="6147" max="6147" width="22.28515625" style="139" customWidth="1"/>
    <col min="6148" max="6148" width="7.42578125" style="139" customWidth="1"/>
    <col min="6149" max="6149" width="9.28515625" style="139" customWidth="1"/>
    <col min="6150" max="6150" width="9" style="139"/>
    <col min="6151" max="6151" width="2" style="139" customWidth="1"/>
    <col min="6152" max="6152" width="5.7109375" style="139" customWidth="1"/>
    <col min="6153" max="6400" width="9" style="139"/>
    <col min="6401" max="6401" width="16.28515625" style="139" customWidth="1"/>
    <col min="6402" max="6402" width="28.85546875" style="139" customWidth="1"/>
    <col min="6403" max="6403" width="22.28515625" style="139" customWidth="1"/>
    <col min="6404" max="6404" width="7.42578125" style="139" customWidth="1"/>
    <col min="6405" max="6405" width="9.28515625" style="139" customWidth="1"/>
    <col min="6406" max="6406" width="9" style="139"/>
    <col min="6407" max="6407" width="2" style="139" customWidth="1"/>
    <col min="6408" max="6408" width="5.7109375" style="139" customWidth="1"/>
    <col min="6409" max="6656" width="9" style="139"/>
    <col min="6657" max="6657" width="16.28515625" style="139" customWidth="1"/>
    <col min="6658" max="6658" width="28.85546875" style="139" customWidth="1"/>
    <col min="6659" max="6659" width="22.28515625" style="139" customWidth="1"/>
    <col min="6660" max="6660" width="7.42578125" style="139" customWidth="1"/>
    <col min="6661" max="6661" width="9.28515625" style="139" customWidth="1"/>
    <col min="6662" max="6662" width="9" style="139"/>
    <col min="6663" max="6663" width="2" style="139" customWidth="1"/>
    <col min="6664" max="6664" width="5.7109375" style="139" customWidth="1"/>
    <col min="6665" max="6912" width="9" style="139"/>
    <col min="6913" max="6913" width="16.28515625" style="139" customWidth="1"/>
    <col min="6914" max="6914" width="28.85546875" style="139" customWidth="1"/>
    <col min="6915" max="6915" width="22.28515625" style="139" customWidth="1"/>
    <col min="6916" max="6916" width="7.42578125" style="139" customWidth="1"/>
    <col min="6917" max="6917" width="9.28515625" style="139" customWidth="1"/>
    <col min="6918" max="6918" width="9" style="139"/>
    <col min="6919" max="6919" width="2" style="139" customWidth="1"/>
    <col min="6920" max="6920" width="5.7109375" style="139" customWidth="1"/>
    <col min="6921" max="7168" width="9" style="139"/>
    <col min="7169" max="7169" width="16.28515625" style="139" customWidth="1"/>
    <col min="7170" max="7170" width="28.85546875" style="139" customWidth="1"/>
    <col min="7171" max="7171" width="22.28515625" style="139" customWidth="1"/>
    <col min="7172" max="7172" width="7.42578125" style="139" customWidth="1"/>
    <col min="7173" max="7173" width="9.28515625" style="139" customWidth="1"/>
    <col min="7174" max="7174" width="9" style="139"/>
    <col min="7175" max="7175" width="2" style="139" customWidth="1"/>
    <col min="7176" max="7176" width="5.7109375" style="139" customWidth="1"/>
    <col min="7177" max="7424" width="9" style="139"/>
    <col min="7425" max="7425" width="16.28515625" style="139" customWidth="1"/>
    <col min="7426" max="7426" width="28.85546875" style="139" customWidth="1"/>
    <col min="7427" max="7427" width="22.28515625" style="139" customWidth="1"/>
    <col min="7428" max="7428" width="7.42578125" style="139" customWidth="1"/>
    <col min="7429" max="7429" width="9.28515625" style="139" customWidth="1"/>
    <col min="7430" max="7430" width="9" style="139"/>
    <col min="7431" max="7431" width="2" style="139" customWidth="1"/>
    <col min="7432" max="7432" width="5.7109375" style="139" customWidth="1"/>
    <col min="7433" max="7680" width="9" style="139"/>
    <col min="7681" max="7681" width="16.28515625" style="139" customWidth="1"/>
    <col min="7682" max="7682" width="28.85546875" style="139" customWidth="1"/>
    <col min="7683" max="7683" width="22.28515625" style="139" customWidth="1"/>
    <col min="7684" max="7684" width="7.42578125" style="139" customWidth="1"/>
    <col min="7685" max="7685" width="9.28515625" style="139" customWidth="1"/>
    <col min="7686" max="7686" width="9" style="139"/>
    <col min="7687" max="7687" width="2" style="139" customWidth="1"/>
    <col min="7688" max="7688" width="5.7109375" style="139" customWidth="1"/>
    <col min="7689" max="7936" width="9" style="139"/>
    <col min="7937" max="7937" width="16.28515625" style="139" customWidth="1"/>
    <col min="7938" max="7938" width="28.85546875" style="139" customWidth="1"/>
    <col min="7939" max="7939" width="22.28515625" style="139" customWidth="1"/>
    <col min="7940" max="7940" width="7.42578125" style="139" customWidth="1"/>
    <col min="7941" max="7941" width="9.28515625" style="139" customWidth="1"/>
    <col min="7942" max="7942" width="9" style="139"/>
    <col min="7943" max="7943" width="2" style="139" customWidth="1"/>
    <col min="7944" max="7944" width="5.7109375" style="139" customWidth="1"/>
    <col min="7945" max="8192" width="9" style="139"/>
    <col min="8193" max="8193" width="16.28515625" style="139" customWidth="1"/>
    <col min="8194" max="8194" width="28.85546875" style="139" customWidth="1"/>
    <col min="8195" max="8195" width="22.28515625" style="139" customWidth="1"/>
    <col min="8196" max="8196" width="7.42578125" style="139" customWidth="1"/>
    <col min="8197" max="8197" width="9.28515625" style="139" customWidth="1"/>
    <col min="8198" max="8198" width="9" style="139"/>
    <col min="8199" max="8199" width="2" style="139" customWidth="1"/>
    <col min="8200" max="8200" width="5.7109375" style="139" customWidth="1"/>
    <col min="8201" max="8448" width="9" style="139"/>
    <col min="8449" max="8449" width="16.28515625" style="139" customWidth="1"/>
    <col min="8450" max="8450" width="28.85546875" style="139" customWidth="1"/>
    <col min="8451" max="8451" width="22.28515625" style="139" customWidth="1"/>
    <col min="8452" max="8452" width="7.42578125" style="139" customWidth="1"/>
    <col min="8453" max="8453" width="9.28515625" style="139" customWidth="1"/>
    <col min="8454" max="8454" width="9" style="139"/>
    <col min="8455" max="8455" width="2" style="139" customWidth="1"/>
    <col min="8456" max="8456" width="5.7109375" style="139" customWidth="1"/>
    <col min="8457" max="8704" width="9" style="139"/>
    <col min="8705" max="8705" width="16.28515625" style="139" customWidth="1"/>
    <col min="8706" max="8706" width="28.85546875" style="139" customWidth="1"/>
    <col min="8707" max="8707" width="22.28515625" style="139" customWidth="1"/>
    <col min="8708" max="8708" width="7.42578125" style="139" customWidth="1"/>
    <col min="8709" max="8709" width="9.28515625" style="139" customWidth="1"/>
    <col min="8710" max="8710" width="9" style="139"/>
    <col min="8711" max="8711" width="2" style="139" customWidth="1"/>
    <col min="8712" max="8712" width="5.7109375" style="139" customWidth="1"/>
    <col min="8713" max="8960" width="9" style="139"/>
    <col min="8961" max="8961" width="16.28515625" style="139" customWidth="1"/>
    <col min="8962" max="8962" width="28.85546875" style="139" customWidth="1"/>
    <col min="8963" max="8963" width="22.28515625" style="139" customWidth="1"/>
    <col min="8964" max="8964" width="7.42578125" style="139" customWidth="1"/>
    <col min="8965" max="8965" width="9.28515625" style="139" customWidth="1"/>
    <col min="8966" max="8966" width="9" style="139"/>
    <col min="8967" max="8967" width="2" style="139" customWidth="1"/>
    <col min="8968" max="8968" width="5.7109375" style="139" customWidth="1"/>
    <col min="8969" max="9216" width="9" style="139"/>
    <col min="9217" max="9217" width="16.28515625" style="139" customWidth="1"/>
    <col min="9218" max="9218" width="28.85546875" style="139" customWidth="1"/>
    <col min="9219" max="9219" width="22.28515625" style="139" customWidth="1"/>
    <col min="9220" max="9220" width="7.42578125" style="139" customWidth="1"/>
    <col min="9221" max="9221" width="9.28515625" style="139" customWidth="1"/>
    <col min="9222" max="9222" width="9" style="139"/>
    <col min="9223" max="9223" width="2" style="139" customWidth="1"/>
    <col min="9224" max="9224" width="5.7109375" style="139" customWidth="1"/>
    <col min="9225" max="9472" width="9" style="139"/>
    <col min="9473" max="9473" width="16.28515625" style="139" customWidth="1"/>
    <col min="9474" max="9474" width="28.85546875" style="139" customWidth="1"/>
    <col min="9475" max="9475" width="22.28515625" style="139" customWidth="1"/>
    <col min="9476" max="9476" width="7.42578125" style="139" customWidth="1"/>
    <col min="9477" max="9477" width="9.28515625" style="139" customWidth="1"/>
    <col min="9478" max="9478" width="9" style="139"/>
    <col min="9479" max="9479" width="2" style="139" customWidth="1"/>
    <col min="9480" max="9480" width="5.7109375" style="139" customWidth="1"/>
    <col min="9481" max="9728" width="9" style="139"/>
    <col min="9729" max="9729" width="16.28515625" style="139" customWidth="1"/>
    <col min="9730" max="9730" width="28.85546875" style="139" customWidth="1"/>
    <col min="9731" max="9731" width="22.28515625" style="139" customWidth="1"/>
    <col min="9732" max="9732" width="7.42578125" style="139" customWidth="1"/>
    <col min="9733" max="9733" width="9.28515625" style="139" customWidth="1"/>
    <col min="9734" max="9734" width="9" style="139"/>
    <col min="9735" max="9735" width="2" style="139" customWidth="1"/>
    <col min="9736" max="9736" width="5.7109375" style="139" customWidth="1"/>
    <col min="9737" max="9984" width="9" style="139"/>
    <col min="9985" max="9985" width="16.28515625" style="139" customWidth="1"/>
    <col min="9986" max="9986" width="28.85546875" style="139" customWidth="1"/>
    <col min="9987" max="9987" width="22.28515625" style="139" customWidth="1"/>
    <col min="9988" max="9988" width="7.42578125" style="139" customWidth="1"/>
    <col min="9989" max="9989" width="9.28515625" style="139" customWidth="1"/>
    <col min="9990" max="9990" width="9" style="139"/>
    <col min="9991" max="9991" width="2" style="139" customWidth="1"/>
    <col min="9992" max="9992" width="5.7109375" style="139" customWidth="1"/>
    <col min="9993" max="10240" width="9" style="139"/>
    <col min="10241" max="10241" width="16.28515625" style="139" customWidth="1"/>
    <col min="10242" max="10242" width="28.85546875" style="139" customWidth="1"/>
    <col min="10243" max="10243" width="22.28515625" style="139" customWidth="1"/>
    <col min="10244" max="10244" width="7.42578125" style="139" customWidth="1"/>
    <col min="10245" max="10245" width="9.28515625" style="139" customWidth="1"/>
    <col min="10246" max="10246" width="9" style="139"/>
    <col min="10247" max="10247" width="2" style="139" customWidth="1"/>
    <col min="10248" max="10248" width="5.7109375" style="139" customWidth="1"/>
    <col min="10249" max="10496" width="9" style="139"/>
    <col min="10497" max="10497" width="16.28515625" style="139" customWidth="1"/>
    <col min="10498" max="10498" width="28.85546875" style="139" customWidth="1"/>
    <col min="10499" max="10499" width="22.28515625" style="139" customWidth="1"/>
    <col min="10500" max="10500" width="7.42578125" style="139" customWidth="1"/>
    <col min="10501" max="10501" width="9.28515625" style="139" customWidth="1"/>
    <col min="10502" max="10502" width="9" style="139"/>
    <col min="10503" max="10503" width="2" style="139" customWidth="1"/>
    <col min="10504" max="10504" width="5.7109375" style="139" customWidth="1"/>
    <col min="10505" max="10752" width="9" style="139"/>
    <col min="10753" max="10753" width="16.28515625" style="139" customWidth="1"/>
    <col min="10754" max="10754" width="28.85546875" style="139" customWidth="1"/>
    <col min="10755" max="10755" width="22.28515625" style="139" customWidth="1"/>
    <col min="10756" max="10756" width="7.42578125" style="139" customWidth="1"/>
    <col min="10757" max="10757" width="9.28515625" style="139" customWidth="1"/>
    <col min="10758" max="10758" width="9" style="139"/>
    <col min="10759" max="10759" width="2" style="139" customWidth="1"/>
    <col min="10760" max="10760" width="5.7109375" style="139" customWidth="1"/>
    <col min="10761" max="11008" width="9" style="139"/>
    <col min="11009" max="11009" width="16.28515625" style="139" customWidth="1"/>
    <col min="11010" max="11010" width="28.85546875" style="139" customWidth="1"/>
    <col min="11011" max="11011" width="22.28515625" style="139" customWidth="1"/>
    <col min="11012" max="11012" width="7.42578125" style="139" customWidth="1"/>
    <col min="11013" max="11013" width="9.28515625" style="139" customWidth="1"/>
    <col min="11014" max="11014" width="9" style="139"/>
    <col min="11015" max="11015" width="2" style="139" customWidth="1"/>
    <col min="11016" max="11016" width="5.7109375" style="139" customWidth="1"/>
    <col min="11017" max="11264" width="9" style="139"/>
    <col min="11265" max="11265" width="16.28515625" style="139" customWidth="1"/>
    <col min="11266" max="11266" width="28.85546875" style="139" customWidth="1"/>
    <col min="11267" max="11267" width="22.28515625" style="139" customWidth="1"/>
    <col min="11268" max="11268" width="7.42578125" style="139" customWidth="1"/>
    <col min="11269" max="11269" width="9.28515625" style="139" customWidth="1"/>
    <col min="11270" max="11270" width="9" style="139"/>
    <col min="11271" max="11271" width="2" style="139" customWidth="1"/>
    <col min="11272" max="11272" width="5.7109375" style="139" customWidth="1"/>
    <col min="11273" max="11520" width="9" style="139"/>
    <col min="11521" max="11521" width="16.28515625" style="139" customWidth="1"/>
    <col min="11522" max="11522" width="28.85546875" style="139" customWidth="1"/>
    <col min="11523" max="11523" width="22.28515625" style="139" customWidth="1"/>
    <col min="11524" max="11524" width="7.42578125" style="139" customWidth="1"/>
    <col min="11525" max="11525" width="9.28515625" style="139" customWidth="1"/>
    <col min="11526" max="11526" width="9" style="139"/>
    <col min="11527" max="11527" width="2" style="139" customWidth="1"/>
    <col min="11528" max="11528" width="5.7109375" style="139" customWidth="1"/>
    <col min="11529" max="11776" width="9" style="139"/>
    <col min="11777" max="11777" width="16.28515625" style="139" customWidth="1"/>
    <col min="11778" max="11778" width="28.85546875" style="139" customWidth="1"/>
    <col min="11779" max="11779" width="22.28515625" style="139" customWidth="1"/>
    <col min="11780" max="11780" width="7.42578125" style="139" customWidth="1"/>
    <col min="11781" max="11781" width="9.28515625" style="139" customWidth="1"/>
    <col min="11782" max="11782" width="9" style="139"/>
    <col min="11783" max="11783" width="2" style="139" customWidth="1"/>
    <col min="11784" max="11784" width="5.7109375" style="139" customWidth="1"/>
    <col min="11785" max="12032" width="9" style="139"/>
    <col min="12033" max="12033" width="16.28515625" style="139" customWidth="1"/>
    <col min="12034" max="12034" width="28.85546875" style="139" customWidth="1"/>
    <col min="12035" max="12035" width="22.28515625" style="139" customWidth="1"/>
    <col min="12036" max="12036" width="7.42578125" style="139" customWidth="1"/>
    <col min="12037" max="12037" width="9.28515625" style="139" customWidth="1"/>
    <col min="12038" max="12038" width="9" style="139"/>
    <col min="12039" max="12039" width="2" style="139" customWidth="1"/>
    <col min="12040" max="12040" width="5.7109375" style="139" customWidth="1"/>
    <col min="12041" max="12288" width="9" style="139"/>
    <col min="12289" max="12289" width="16.28515625" style="139" customWidth="1"/>
    <col min="12290" max="12290" width="28.85546875" style="139" customWidth="1"/>
    <col min="12291" max="12291" width="22.28515625" style="139" customWidth="1"/>
    <col min="12292" max="12292" width="7.42578125" style="139" customWidth="1"/>
    <col min="12293" max="12293" width="9.28515625" style="139" customWidth="1"/>
    <col min="12294" max="12294" width="9" style="139"/>
    <col min="12295" max="12295" width="2" style="139" customWidth="1"/>
    <col min="12296" max="12296" width="5.7109375" style="139" customWidth="1"/>
    <col min="12297" max="12544" width="9" style="139"/>
    <col min="12545" max="12545" width="16.28515625" style="139" customWidth="1"/>
    <col min="12546" max="12546" width="28.85546875" style="139" customWidth="1"/>
    <col min="12547" max="12547" width="22.28515625" style="139" customWidth="1"/>
    <col min="12548" max="12548" width="7.42578125" style="139" customWidth="1"/>
    <col min="12549" max="12549" width="9.28515625" style="139" customWidth="1"/>
    <col min="12550" max="12550" width="9" style="139"/>
    <col min="12551" max="12551" width="2" style="139" customWidth="1"/>
    <col min="12552" max="12552" width="5.7109375" style="139" customWidth="1"/>
    <col min="12553" max="12800" width="9" style="139"/>
    <col min="12801" max="12801" width="16.28515625" style="139" customWidth="1"/>
    <col min="12802" max="12802" width="28.85546875" style="139" customWidth="1"/>
    <col min="12803" max="12803" width="22.28515625" style="139" customWidth="1"/>
    <col min="12804" max="12804" width="7.42578125" style="139" customWidth="1"/>
    <col min="12805" max="12805" width="9.28515625" style="139" customWidth="1"/>
    <col min="12806" max="12806" width="9" style="139"/>
    <col min="12807" max="12807" width="2" style="139" customWidth="1"/>
    <col min="12808" max="12808" width="5.7109375" style="139" customWidth="1"/>
    <col min="12809" max="13056" width="9" style="139"/>
    <col min="13057" max="13057" width="16.28515625" style="139" customWidth="1"/>
    <col min="13058" max="13058" width="28.85546875" style="139" customWidth="1"/>
    <col min="13059" max="13059" width="22.28515625" style="139" customWidth="1"/>
    <col min="13060" max="13060" width="7.42578125" style="139" customWidth="1"/>
    <col min="13061" max="13061" width="9.28515625" style="139" customWidth="1"/>
    <col min="13062" max="13062" width="9" style="139"/>
    <col min="13063" max="13063" width="2" style="139" customWidth="1"/>
    <col min="13064" max="13064" width="5.7109375" style="139" customWidth="1"/>
    <col min="13065" max="13312" width="9" style="139"/>
    <col min="13313" max="13313" width="16.28515625" style="139" customWidth="1"/>
    <col min="13314" max="13314" width="28.85546875" style="139" customWidth="1"/>
    <col min="13315" max="13315" width="22.28515625" style="139" customWidth="1"/>
    <col min="13316" max="13316" width="7.42578125" style="139" customWidth="1"/>
    <col min="13317" max="13317" width="9.28515625" style="139" customWidth="1"/>
    <col min="13318" max="13318" width="9" style="139"/>
    <col min="13319" max="13319" width="2" style="139" customWidth="1"/>
    <col min="13320" max="13320" width="5.7109375" style="139" customWidth="1"/>
    <col min="13321" max="13568" width="9" style="139"/>
    <col min="13569" max="13569" width="16.28515625" style="139" customWidth="1"/>
    <col min="13570" max="13570" width="28.85546875" style="139" customWidth="1"/>
    <col min="13571" max="13571" width="22.28515625" style="139" customWidth="1"/>
    <col min="13572" max="13572" width="7.42578125" style="139" customWidth="1"/>
    <col min="13573" max="13573" width="9.28515625" style="139" customWidth="1"/>
    <col min="13574" max="13574" width="9" style="139"/>
    <col min="13575" max="13575" width="2" style="139" customWidth="1"/>
    <col min="13576" max="13576" width="5.7109375" style="139" customWidth="1"/>
    <col min="13577" max="13824" width="9" style="139"/>
    <col min="13825" max="13825" width="16.28515625" style="139" customWidth="1"/>
    <col min="13826" max="13826" width="28.85546875" style="139" customWidth="1"/>
    <col min="13827" max="13827" width="22.28515625" style="139" customWidth="1"/>
    <col min="13828" max="13828" width="7.42578125" style="139" customWidth="1"/>
    <col min="13829" max="13829" width="9.28515625" style="139" customWidth="1"/>
    <col min="13830" max="13830" width="9" style="139"/>
    <col min="13831" max="13831" width="2" style="139" customWidth="1"/>
    <col min="13832" max="13832" width="5.7109375" style="139" customWidth="1"/>
    <col min="13833" max="14080" width="9" style="139"/>
    <col min="14081" max="14081" width="16.28515625" style="139" customWidth="1"/>
    <col min="14082" max="14082" width="28.85546875" style="139" customWidth="1"/>
    <col min="14083" max="14083" width="22.28515625" style="139" customWidth="1"/>
    <col min="14084" max="14084" width="7.42578125" style="139" customWidth="1"/>
    <col min="14085" max="14085" width="9.28515625" style="139" customWidth="1"/>
    <col min="14086" max="14086" width="9" style="139"/>
    <col min="14087" max="14087" width="2" style="139" customWidth="1"/>
    <col min="14088" max="14088" width="5.7109375" style="139" customWidth="1"/>
    <col min="14089" max="14336" width="9" style="139"/>
    <col min="14337" max="14337" width="16.28515625" style="139" customWidth="1"/>
    <col min="14338" max="14338" width="28.85546875" style="139" customWidth="1"/>
    <col min="14339" max="14339" width="22.28515625" style="139" customWidth="1"/>
    <col min="14340" max="14340" width="7.42578125" style="139" customWidth="1"/>
    <col min="14341" max="14341" width="9.28515625" style="139" customWidth="1"/>
    <col min="14342" max="14342" width="9" style="139"/>
    <col min="14343" max="14343" width="2" style="139" customWidth="1"/>
    <col min="14344" max="14344" width="5.7109375" style="139" customWidth="1"/>
    <col min="14345" max="14592" width="9" style="139"/>
    <col min="14593" max="14593" width="16.28515625" style="139" customWidth="1"/>
    <col min="14594" max="14594" width="28.85546875" style="139" customWidth="1"/>
    <col min="14595" max="14595" width="22.28515625" style="139" customWidth="1"/>
    <col min="14596" max="14596" width="7.42578125" style="139" customWidth="1"/>
    <col min="14597" max="14597" width="9.28515625" style="139" customWidth="1"/>
    <col min="14598" max="14598" width="9" style="139"/>
    <col min="14599" max="14599" width="2" style="139" customWidth="1"/>
    <col min="14600" max="14600" width="5.7109375" style="139" customWidth="1"/>
    <col min="14601" max="14848" width="9" style="139"/>
    <col min="14849" max="14849" width="16.28515625" style="139" customWidth="1"/>
    <col min="14850" max="14850" width="28.85546875" style="139" customWidth="1"/>
    <col min="14851" max="14851" width="22.28515625" style="139" customWidth="1"/>
    <col min="14852" max="14852" width="7.42578125" style="139" customWidth="1"/>
    <col min="14853" max="14853" width="9.28515625" style="139" customWidth="1"/>
    <col min="14854" max="14854" width="9" style="139"/>
    <col min="14855" max="14855" width="2" style="139" customWidth="1"/>
    <col min="14856" max="14856" width="5.7109375" style="139" customWidth="1"/>
    <col min="14857" max="15104" width="9" style="139"/>
    <col min="15105" max="15105" width="16.28515625" style="139" customWidth="1"/>
    <col min="15106" max="15106" width="28.85546875" style="139" customWidth="1"/>
    <col min="15107" max="15107" width="22.28515625" style="139" customWidth="1"/>
    <col min="15108" max="15108" width="7.42578125" style="139" customWidth="1"/>
    <col min="15109" max="15109" width="9.28515625" style="139" customWidth="1"/>
    <col min="15110" max="15110" width="9" style="139"/>
    <col min="15111" max="15111" width="2" style="139" customWidth="1"/>
    <col min="15112" max="15112" width="5.7109375" style="139" customWidth="1"/>
    <col min="15113" max="15360" width="9" style="139"/>
    <col min="15361" max="15361" width="16.28515625" style="139" customWidth="1"/>
    <col min="15362" max="15362" width="28.85546875" style="139" customWidth="1"/>
    <col min="15363" max="15363" width="22.28515625" style="139" customWidth="1"/>
    <col min="15364" max="15364" width="7.42578125" style="139" customWidth="1"/>
    <col min="15365" max="15365" width="9.28515625" style="139" customWidth="1"/>
    <col min="15366" max="15366" width="9" style="139"/>
    <col min="15367" max="15367" width="2" style="139" customWidth="1"/>
    <col min="15368" max="15368" width="5.7109375" style="139" customWidth="1"/>
    <col min="15369" max="15616" width="9" style="139"/>
    <col min="15617" max="15617" width="16.28515625" style="139" customWidth="1"/>
    <col min="15618" max="15618" width="28.85546875" style="139" customWidth="1"/>
    <col min="15619" max="15619" width="22.28515625" style="139" customWidth="1"/>
    <col min="15620" max="15620" width="7.42578125" style="139" customWidth="1"/>
    <col min="15621" max="15621" width="9.28515625" style="139" customWidth="1"/>
    <col min="15622" max="15622" width="9" style="139"/>
    <col min="15623" max="15623" width="2" style="139" customWidth="1"/>
    <col min="15624" max="15624" width="5.7109375" style="139" customWidth="1"/>
    <col min="15625" max="15872" width="9" style="139"/>
    <col min="15873" max="15873" width="16.28515625" style="139" customWidth="1"/>
    <col min="15874" max="15874" width="28.85546875" style="139" customWidth="1"/>
    <col min="15875" max="15875" width="22.28515625" style="139" customWidth="1"/>
    <col min="15876" max="15876" width="7.42578125" style="139" customWidth="1"/>
    <col min="15877" max="15877" width="9.28515625" style="139" customWidth="1"/>
    <col min="15878" max="15878" width="9" style="139"/>
    <col min="15879" max="15879" width="2" style="139" customWidth="1"/>
    <col min="15880" max="15880" width="5.7109375" style="139" customWidth="1"/>
    <col min="15881" max="16128" width="9" style="139"/>
    <col min="16129" max="16129" width="16.28515625" style="139" customWidth="1"/>
    <col min="16130" max="16130" width="28.85546875" style="139" customWidth="1"/>
    <col min="16131" max="16131" width="22.28515625" style="139" customWidth="1"/>
    <col min="16132" max="16132" width="7.42578125" style="139" customWidth="1"/>
    <col min="16133" max="16133" width="9.28515625" style="139" customWidth="1"/>
    <col min="16134" max="16134" width="9" style="139"/>
    <col min="16135" max="16135" width="2" style="139" customWidth="1"/>
    <col min="16136" max="16136" width="5.7109375" style="139" customWidth="1"/>
    <col min="16137" max="16384" width="9" style="139"/>
  </cols>
  <sheetData>
    <row r="1" spans="1:5" ht="33.75">
      <c r="A1" s="172" t="s">
        <v>733</v>
      </c>
      <c r="B1" s="172"/>
      <c r="C1" s="172"/>
      <c r="D1" s="172"/>
      <c r="E1" s="172"/>
    </row>
    <row r="3" spans="1:5" ht="22.5">
      <c r="A3" s="173" t="s">
        <v>734</v>
      </c>
      <c r="B3" s="174">
        <v>84272090000</v>
      </c>
      <c r="C3" s="175"/>
      <c r="D3" s="175"/>
    </row>
    <row r="4" spans="1:5" ht="20.25">
      <c r="A4" s="162">
        <v>1</v>
      </c>
      <c r="B4" s="176" t="s">
        <v>735</v>
      </c>
      <c r="C4" s="177" t="s">
        <v>736</v>
      </c>
      <c r="E4" s="178" t="s">
        <v>737</v>
      </c>
    </row>
    <row r="5" spans="1:5" ht="20.25">
      <c r="A5" s="162">
        <v>2</v>
      </c>
      <c r="B5" s="176" t="s">
        <v>738</v>
      </c>
      <c r="C5" s="177" t="s">
        <v>739</v>
      </c>
    </row>
    <row r="6" spans="1:5" ht="20.25">
      <c r="A6" s="162">
        <v>3</v>
      </c>
      <c r="B6" s="176" t="s">
        <v>740</v>
      </c>
      <c r="C6" s="177" t="s">
        <v>741</v>
      </c>
    </row>
    <row r="7" spans="1:5" ht="20.25">
      <c r="A7" s="162">
        <v>4</v>
      </c>
      <c r="B7" s="176" t="s">
        <v>742</v>
      </c>
      <c r="C7" s="179" t="s">
        <v>743</v>
      </c>
    </row>
    <row r="8" spans="1:5" ht="20.25">
      <c r="A8" s="162">
        <v>5</v>
      </c>
      <c r="B8" s="176" t="s">
        <v>744</v>
      </c>
      <c r="C8" s="179" t="s">
        <v>745</v>
      </c>
    </row>
    <row r="9" spans="1:5" ht="20.25">
      <c r="A9" s="162">
        <v>6</v>
      </c>
      <c r="B9" s="176" t="s">
        <v>746</v>
      </c>
      <c r="C9" s="179" t="s">
        <v>747</v>
      </c>
    </row>
    <row r="10" spans="1:5" ht="20.25">
      <c r="A10" s="162">
        <v>7</v>
      </c>
      <c r="B10" s="176" t="s">
        <v>748</v>
      </c>
      <c r="C10" s="179" t="s">
        <v>749</v>
      </c>
    </row>
    <row r="11" spans="1:5" ht="20.25">
      <c r="A11" s="162">
        <v>8</v>
      </c>
      <c r="B11" s="176" t="s">
        <v>750</v>
      </c>
      <c r="C11" s="179" t="s">
        <v>751</v>
      </c>
    </row>
    <row r="12" spans="1:5" ht="20.25">
      <c r="A12" s="162">
        <v>9</v>
      </c>
      <c r="B12" s="176" t="s">
        <v>752</v>
      </c>
      <c r="C12" s="179" t="s">
        <v>753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5"/>
  <sheetViews>
    <sheetView topLeftCell="E1" workbookViewId="0">
      <selection activeCell="K1" sqref="K1:K1048576"/>
    </sheetView>
  </sheetViews>
  <sheetFormatPr defaultColWidth="8.7109375" defaultRowHeight="15"/>
  <cols>
    <col min="1" max="1" width="24.28515625" style="72" bestFit="1" customWidth="1"/>
    <col min="2" max="2" width="16.7109375" style="72" bestFit="1" customWidth="1"/>
    <col min="3" max="5" width="8.7109375" style="72"/>
    <col min="6" max="6" width="24.28515625" style="72" bestFit="1" customWidth="1"/>
    <col min="7" max="7" width="16.7109375" style="72" bestFit="1" customWidth="1"/>
    <col min="8" max="8" width="12.42578125" style="72" bestFit="1" customWidth="1"/>
    <col min="9" max="9" width="8.7109375" style="72"/>
    <col min="10" max="10" width="11.28515625" style="72" bestFit="1" customWidth="1"/>
    <col min="11" max="11" width="8.7109375" style="72"/>
    <col min="12" max="12" width="10.28515625" style="72" bestFit="1" customWidth="1"/>
    <col min="13" max="13" width="9.28515625" style="72" bestFit="1" customWidth="1"/>
    <col min="14" max="16384" width="8.7109375" style="72"/>
  </cols>
  <sheetData>
    <row r="2" spans="1:13">
      <c r="A2" s="72" t="s">
        <v>422</v>
      </c>
      <c r="B2" s="72" t="s">
        <v>423</v>
      </c>
      <c r="F2" s="71" t="s">
        <v>429</v>
      </c>
      <c r="G2" s="72" t="s">
        <v>425</v>
      </c>
      <c r="H2" s="72" t="s">
        <v>281</v>
      </c>
      <c r="I2" s="72">
        <v>2021</v>
      </c>
      <c r="J2" s="72">
        <v>368260</v>
      </c>
      <c r="K2" s="72">
        <v>24000</v>
      </c>
      <c r="L2" s="72">
        <f>J2+K2</f>
        <v>392260</v>
      </c>
      <c r="M2" s="72">
        <v>12340546</v>
      </c>
    </row>
    <row r="3" spans="1:13">
      <c r="A3" s="72" t="s">
        <v>424</v>
      </c>
      <c r="B3" s="72" t="s">
        <v>425</v>
      </c>
      <c r="F3" s="72" t="s">
        <v>426</v>
      </c>
      <c r="G3" s="72" t="s">
        <v>427</v>
      </c>
      <c r="H3" s="72" t="s">
        <v>135</v>
      </c>
      <c r="I3" s="72">
        <v>2019</v>
      </c>
      <c r="J3" s="72">
        <v>263901</v>
      </c>
      <c r="K3" s="72">
        <v>48000</v>
      </c>
      <c r="L3" s="72">
        <f t="shared" ref="L3:L5" si="0">J3+K3</f>
        <v>311901</v>
      </c>
      <c r="M3" s="72">
        <v>12334028</v>
      </c>
    </row>
    <row r="4" spans="1:13">
      <c r="A4" s="71" t="s">
        <v>428</v>
      </c>
      <c r="B4" s="72" t="s">
        <v>255</v>
      </c>
      <c r="F4" s="72" t="s">
        <v>422</v>
      </c>
      <c r="G4" s="72" t="s">
        <v>423</v>
      </c>
      <c r="H4" s="72" t="s">
        <v>281</v>
      </c>
      <c r="I4" s="72">
        <v>2021</v>
      </c>
      <c r="J4" s="72">
        <v>368260</v>
      </c>
      <c r="K4" s="72">
        <v>24000</v>
      </c>
      <c r="L4" s="72">
        <f t="shared" si="0"/>
        <v>392260</v>
      </c>
      <c r="M4" s="72">
        <v>12442009</v>
      </c>
    </row>
    <row r="5" spans="1:13">
      <c r="A5" s="72" t="s">
        <v>426</v>
      </c>
      <c r="B5" s="72" t="s">
        <v>427</v>
      </c>
      <c r="F5" s="72" t="s">
        <v>196</v>
      </c>
      <c r="G5" s="72" t="s">
        <v>255</v>
      </c>
      <c r="H5" s="72" t="s">
        <v>281</v>
      </c>
      <c r="I5" s="72">
        <v>2021</v>
      </c>
      <c r="J5" s="74">
        <v>364589.49</v>
      </c>
      <c r="K5" s="72">
        <v>24000</v>
      </c>
      <c r="L5" s="72">
        <f t="shared" si="0"/>
        <v>388589.49</v>
      </c>
      <c r="M5" s="72">
        <v>12340590</v>
      </c>
    </row>
  </sheetData>
  <phoneticPr fontId="2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"/>
  <sheetViews>
    <sheetView workbookViewId="0">
      <selection activeCell="D31" sqref="D31"/>
    </sheetView>
  </sheetViews>
  <sheetFormatPr defaultRowHeight="15"/>
  <cols>
    <col min="1" max="1" width="21.140625" bestFit="1" customWidth="1"/>
    <col min="2" max="2" width="18.85546875" bestFit="1" customWidth="1"/>
    <col min="5" max="5" width="11.28515625" bestFit="1" customWidth="1"/>
    <col min="6" max="6" width="10.28515625" bestFit="1" customWidth="1"/>
    <col min="7" max="7" width="12.42578125" bestFit="1" customWidth="1"/>
  </cols>
  <sheetData>
    <row r="1" spans="1:7">
      <c r="A1" t="s">
        <v>86</v>
      </c>
      <c r="B1" t="s">
        <v>87</v>
      </c>
      <c r="C1" t="s">
        <v>81</v>
      </c>
      <c r="D1">
        <v>2023</v>
      </c>
      <c r="E1" s="69">
        <v>473164</v>
      </c>
      <c r="F1" s="69">
        <v>48000</v>
      </c>
      <c r="G1" s="70">
        <f>E1+F1</f>
        <v>521164</v>
      </c>
    </row>
    <row r="2" spans="1:7">
      <c r="A2" s="63" t="s">
        <v>85</v>
      </c>
      <c r="B2" t="s">
        <v>88</v>
      </c>
      <c r="C2" t="s">
        <v>66</v>
      </c>
      <c r="D2">
        <v>2021</v>
      </c>
      <c r="E2" s="69">
        <v>259278.59</v>
      </c>
      <c r="F2" s="69">
        <v>24000</v>
      </c>
      <c r="G2" s="70">
        <f t="shared" ref="G2:G5" si="0">E2+F2</f>
        <v>283278.58999999997</v>
      </c>
    </row>
    <row r="3" spans="1:7">
      <c r="A3" s="63" t="s">
        <v>89</v>
      </c>
      <c r="B3" t="s">
        <v>91</v>
      </c>
      <c r="C3" t="s">
        <v>92</v>
      </c>
      <c r="D3">
        <v>2019</v>
      </c>
      <c r="E3" s="69">
        <v>287315</v>
      </c>
      <c r="F3" s="69">
        <v>24000</v>
      </c>
      <c r="G3" s="70">
        <f t="shared" si="0"/>
        <v>311315</v>
      </c>
    </row>
    <row r="4" spans="1:7">
      <c r="A4" s="63" t="s">
        <v>90</v>
      </c>
      <c r="B4" t="s">
        <v>93</v>
      </c>
      <c r="C4" t="s">
        <v>94</v>
      </c>
      <c r="D4">
        <v>2021</v>
      </c>
      <c r="E4" s="69">
        <v>250766</v>
      </c>
      <c r="F4" s="69">
        <v>24000</v>
      </c>
      <c r="G4" s="70">
        <f t="shared" si="0"/>
        <v>274766</v>
      </c>
    </row>
    <row r="5" spans="1:7">
      <c r="A5" s="63" t="s">
        <v>95</v>
      </c>
      <c r="B5" t="s">
        <v>96</v>
      </c>
      <c r="C5" t="s">
        <v>97</v>
      </c>
      <c r="D5">
        <v>2021</v>
      </c>
      <c r="E5" s="69">
        <v>278919</v>
      </c>
      <c r="F5" s="69">
        <v>24000</v>
      </c>
      <c r="G5" s="70">
        <f t="shared" si="0"/>
        <v>302919</v>
      </c>
    </row>
  </sheetData>
  <phoneticPr fontId="26" type="noConversion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"/>
  <sheetViews>
    <sheetView workbookViewId="0">
      <selection activeCell="G1" sqref="G1:G5"/>
    </sheetView>
  </sheetViews>
  <sheetFormatPr defaultRowHeight="15"/>
  <cols>
    <col min="1" max="1" width="27.5703125" bestFit="1" customWidth="1"/>
    <col min="2" max="2" width="16.7109375" bestFit="1" customWidth="1"/>
    <col min="3" max="3" width="14.7109375" bestFit="1" customWidth="1"/>
    <col min="5" max="5" width="10.28515625" bestFit="1" customWidth="1"/>
    <col min="7" max="7" width="10.28515625" bestFit="1" customWidth="1"/>
  </cols>
  <sheetData>
    <row r="1" spans="1:7">
      <c r="A1" t="s">
        <v>75</v>
      </c>
      <c r="B1" t="s">
        <v>78</v>
      </c>
      <c r="C1" s="63" t="s">
        <v>81</v>
      </c>
      <c r="D1">
        <v>2023</v>
      </c>
      <c r="E1">
        <v>473164.05</v>
      </c>
      <c r="F1">
        <v>48000</v>
      </c>
      <c r="G1">
        <f t="shared" ref="G1:G5" si="0">E1+F1</f>
        <v>521164.05</v>
      </c>
    </row>
    <row r="2" spans="1:7">
      <c r="A2" t="s">
        <v>76</v>
      </c>
      <c r="B2" t="s">
        <v>79</v>
      </c>
      <c r="C2" t="s">
        <v>81</v>
      </c>
      <c r="D2">
        <v>2023</v>
      </c>
      <c r="E2">
        <v>476909.41</v>
      </c>
      <c r="F2">
        <v>48000</v>
      </c>
      <c r="G2">
        <f t="shared" si="0"/>
        <v>524909.40999999992</v>
      </c>
    </row>
    <row r="3" spans="1:7">
      <c r="A3" t="s">
        <v>77</v>
      </c>
      <c r="B3" t="s">
        <v>80</v>
      </c>
      <c r="C3" t="s">
        <v>81</v>
      </c>
      <c r="D3">
        <v>2023</v>
      </c>
      <c r="E3">
        <v>476909.41</v>
      </c>
      <c r="F3">
        <v>48000</v>
      </c>
      <c r="G3">
        <f t="shared" si="0"/>
        <v>524909.40999999992</v>
      </c>
    </row>
    <row r="4" spans="1:7">
      <c r="A4" t="s">
        <v>82</v>
      </c>
      <c r="B4" t="s">
        <v>83</v>
      </c>
      <c r="C4" t="s">
        <v>81</v>
      </c>
      <c r="D4">
        <v>2023</v>
      </c>
      <c r="E4">
        <v>476909.41</v>
      </c>
      <c r="F4">
        <v>48000</v>
      </c>
      <c r="G4">
        <f t="shared" si="0"/>
        <v>524909.40999999992</v>
      </c>
    </row>
    <row r="5" spans="1:7">
      <c r="A5" t="s">
        <v>84</v>
      </c>
      <c r="C5" t="s">
        <v>81</v>
      </c>
      <c r="E5">
        <v>473164</v>
      </c>
      <c r="F5">
        <v>48000</v>
      </c>
      <c r="G5">
        <f t="shared" si="0"/>
        <v>521164</v>
      </c>
    </row>
  </sheetData>
  <phoneticPr fontId="2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CP60"/>
  <sheetViews>
    <sheetView tabSelected="1" view="pageBreakPreview" zoomScale="90" zoomScaleNormal="90" zoomScaleSheetLayoutView="90" workbookViewId="0">
      <selection activeCell="B11" sqref="B11:J25"/>
    </sheetView>
  </sheetViews>
  <sheetFormatPr defaultColWidth="9" defaultRowHeight="15"/>
  <cols>
    <col min="1" max="1" width="7.7109375" style="14" customWidth="1"/>
    <col min="2" max="2" width="26.5703125" style="14" bestFit="1" customWidth="1"/>
    <col min="3" max="3" width="12.7109375" style="14" customWidth="1"/>
    <col min="4" max="4" width="28.5703125" style="14" customWidth="1"/>
    <col min="5" max="5" width="19.5703125" style="14" bestFit="1" customWidth="1"/>
    <col min="6" max="6" width="11.5703125" style="14" bestFit="1" customWidth="1"/>
    <col min="7" max="7" width="9.5703125" style="14" customWidth="1"/>
    <col min="8" max="8" width="11.7109375" style="14" bestFit="1" customWidth="1"/>
    <col min="9" max="9" width="9.28515625" style="14" customWidth="1"/>
    <col min="10" max="10" width="8.140625" style="14" customWidth="1"/>
    <col min="11" max="11" width="15.7109375" style="14" hidden="1" customWidth="1"/>
    <col min="12" max="12" width="12.28515625" style="14" hidden="1" customWidth="1"/>
    <col min="13" max="13" width="13" style="52" hidden="1" customWidth="1"/>
    <col min="14" max="14" width="12.28515625" style="14" hidden="1" customWidth="1"/>
    <col min="15" max="15" width="7.7109375" style="55" hidden="1" customWidth="1"/>
    <col min="16" max="16" width="22.7109375" style="77" bestFit="1" customWidth="1"/>
    <col min="17" max="16384" width="9" style="14"/>
  </cols>
  <sheetData>
    <row r="1" spans="1:16 16312:16318" s="27" customFormat="1" ht="31.15" customHeight="1">
      <c r="A1" s="109" t="s">
        <v>659</v>
      </c>
      <c r="B1" s="109"/>
      <c r="C1" s="109"/>
      <c r="D1" s="109"/>
      <c r="E1" s="109"/>
      <c r="F1" s="109"/>
      <c r="G1" s="109"/>
      <c r="H1" s="109"/>
      <c r="I1" s="109"/>
      <c r="J1" s="109"/>
      <c r="P1" s="76"/>
      <c r="XCJ1"/>
      <c r="XCK1"/>
      <c r="XCL1"/>
      <c r="XCM1"/>
      <c r="XCN1"/>
      <c r="XCO1"/>
      <c r="XCP1"/>
    </row>
    <row r="2" spans="1:16 16312:16318" s="27" customFormat="1" ht="45" customHeight="1">
      <c r="A2" s="110" t="s">
        <v>660</v>
      </c>
      <c r="B2" s="110"/>
      <c r="C2" s="110"/>
      <c r="D2" s="110"/>
      <c r="E2" s="110"/>
      <c r="F2" s="110"/>
      <c r="G2" s="110"/>
      <c r="H2" s="110"/>
      <c r="I2" s="110"/>
      <c r="J2" s="110"/>
      <c r="P2" s="76"/>
    </row>
    <row r="3" spans="1:16 16312:16318" ht="49.9" customHeight="1" thickBot="1">
      <c r="A3" s="108" t="s">
        <v>71</v>
      </c>
      <c r="B3" s="108"/>
      <c r="C3" s="108"/>
      <c r="D3" s="108"/>
      <c r="E3" s="108"/>
      <c r="F3" s="108"/>
      <c r="G3" s="108"/>
      <c r="H3" s="108"/>
      <c r="I3" s="108"/>
      <c r="J3" s="108"/>
      <c r="K3" s="23"/>
    </row>
    <row r="4" spans="1:16 16312:16318" s="15" customFormat="1" ht="19.5" customHeight="1">
      <c r="A4" s="17"/>
      <c r="B4" s="17"/>
      <c r="C4" s="17"/>
      <c r="D4" s="17"/>
      <c r="E4" s="17"/>
      <c r="F4" s="17"/>
      <c r="G4" s="17"/>
      <c r="H4" s="17"/>
      <c r="I4" s="17"/>
      <c r="J4" s="8" t="s">
        <v>1</v>
      </c>
      <c r="K4" s="14"/>
      <c r="L4" s="14"/>
      <c r="M4" s="52"/>
      <c r="N4" s="14"/>
      <c r="O4" s="55"/>
      <c r="P4" s="86" t="s">
        <v>662</v>
      </c>
    </row>
    <row r="5" spans="1:16 16312:16318" ht="17.25" customHeight="1">
      <c r="A5" s="1"/>
      <c r="B5" s="1"/>
      <c r="C5" s="1"/>
      <c r="D5" s="1"/>
      <c r="E5" s="1"/>
      <c r="F5" s="1"/>
      <c r="G5" s="1"/>
      <c r="H5" s="1"/>
      <c r="I5" s="1"/>
      <c r="J5" s="8" t="s">
        <v>3</v>
      </c>
      <c r="K5" s="24"/>
      <c r="P5" s="87" t="s">
        <v>663</v>
      </c>
    </row>
    <row r="6" spans="1:16 16312:16318" s="16" customFormat="1" ht="59.1" customHeight="1">
      <c r="A6" s="18" t="s">
        <v>4</v>
      </c>
      <c r="B6" s="111" t="s">
        <v>661</v>
      </c>
      <c r="C6" s="112"/>
      <c r="D6" s="112"/>
      <c r="E6" s="112"/>
      <c r="F6" s="112"/>
      <c r="G6" s="112"/>
      <c r="H6" s="112"/>
      <c r="I6" s="112"/>
      <c r="J6" s="112"/>
      <c r="M6" s="53"/>
      <c r="O6" s="56"/>
      <c r="P6" s="78"/>
    </row>
    <row r="7" spans="1:16 16312:16318" s="16" customFormat="1" ht="98.65" customHeight="1">
      <c r="A7" s="18" t="s">
        <v>6</v>
      </c>
      <c r="B7" s="113" t="s">
        <v>664</v>
      </c>
      <c r="C7" s="113"/>
      <c r="D7" s="113"/>
      <c r="E7" s="113"/>
      <c r="F7" s="113"/>
      <c r="G7" s="113"/>
      <c r="H7" s="113"/>
      <c r="I7" s="113"/>
      <c r="J7" s="113"/>
      <c r="M7" s="53"/>
      <c r="O7" s="56"/>
      <c r="P7" s="78"/>
    </row>
    <row r="8" spans="1:16 16312:16318" s="16" customFormat="1" ht="20.100000000000001" customHeight="1">
      <c r="A8" s="19" t="s">
        <v>665</v>
      </c>
      <c r="B8" s="19"/>
      <c r="C8" s="20"/>
      <c r="I8" s="20"/>
      <c r="J8" s="20"/>
      <c r="M8" s="53"/>
      <c r="O8" s="56"/>
      <c r="P8" s="78"/>
    </row>
    <row r="9" spans="1:16 16312:16318" s="16" customFormat="1" ht="20.100000000000001" customHeight="1">
      <c r="A9" s="21" t="s">
        <v>53</v>
      </c>
      <c r="B9" s="22" t="s">
        <v>15</v>
      </c>
      <c r="C9" s="22"/>
      <c r="D9" s="20"/>
      <c r="E9" s="20"/>
      <c r="F9" s="20"/>
      <c r="G9" s="20"/>
      <c r="H9" s="20"/>
      <c r="I9" s="20"/>
      <c r="J9" s="1"/>
      <c r="K9" s="14"/>
      <c r="L9" s="25"/>
      <c r="M9" s="52"/>
      <c r="N9" s="14"/>
      <c r="O9" s="55"/>
      <c r="P9" s="78"/>
    </row>
    <row r="10" spans="1:16 16312:16318" s="16" customFormat="1" ht="15.75">
      <c r="A10" s="12" t="s">
        <v>16</v>
      </c>
      <c r="B10" s="11" t="s">
        <v>54</v>
      </c>
      <c r="C10" s="11" t="s">
        <v>72</v>
      </c>
      <c r="D10" s="60" t="s">
        <v>67</v>
      </c>
      <c r="E10" s="60" t="s">
        <v>68</v>
      </c>
      <c r="F10" s="61" t="s">
        <v>73</v>
      </c>
      <c r="G10" s="60" t="s">
        <v>69</v>
      </c>
      <c r="H10" s="60" t="s">
        <v>70</v>
      </c>
      <c r="I10" s="12" t="s">
        <v>19</v>
      </c>
      <c r="J10" s="12" t="s">
        <v>20</v>
      </c>
      <c r="K10" s="88"/>
      <c r="L10" s="88"/>
      <c r="M10" s="89"/>
      <c r="N10" s="88"/>
      <c r="O10" s="90"/>
      <c r="P10" s="91" t="s">
        <v>666</v>
      </c>
    </row>
    <row r="11" spans="1:16 16312:16318" s="2" customFormat="1" ht="15.75">
      <c r="A11" s="73">
        <v>1</v>
      </c>
      <c r="B11" s="92" t="s">
        <v>639</v>
      </c>
      <c r="C11" s="93" t="s">
        <v>640</v>
      </c>
      <c r="D11" s="93" t="s">
        <v>621</v>
      </c>
      <c r="E11" s="93" t="s">
        <v>653</v>
      </c>
      <c r="F11" s="93" t="s">
        <v>74</v>
      </c>
      <c r="G11" s="93" t="s">
        <v>636</v>
      </c>
      <c r="H11" s="93" t="s">
        <v>637</v>
      </c>
      <c r="I11" s="94">
        <v>2024</v>
      </c>
      <c r="J11" s="92">
        <v>1</v>
      </c>
      <c r="K11" s="65"/>
      <c r="M11" s="54"/>
      <c r="N11" s="66"/>
      <c r="O11" s="57"/>
      <c r="P11" s="84"/>
    </row>
    <row r="12" spans="1:16 16312:16318" s="2" customFormat="1" ht="15.75">
      <c r="A12" s="73">
        <v>2</v>
      </c>
      <c r="B12" s="92" t="s">
        <v>639</v>
      </c>
      <c r="C12" s="93" t="s">
        <v>638</v>
      </c>
      <c r="D12" s="93" t="s">
        <v>622</v>
      </c>
      <c r="E12" s="93" t="s">
        <v>644</v>
      </c>
      <c r="F12" s="93" t="s">
        <v>74</v>
      </c>
      <c r="G12" s="93" t="s">
        <v>636</v>
      </c>
      <c r="H12" s="93" t="s">
        <v>637</v>
      </c>
      <c r="I12" s="94">
        <v>2024</v>
      </c>
      <c r="J12" s="92">
        <v>1</v>
      </c>
      <c r="K12" s="65"/>
      <c r="M12" s="54"/>
      <c r="N12" s="66"/>
      <c r="O12" s="57"/>
      <c r="P12" s="84"/>
    </row>
    <row r="13" spans="1:16 16312:16318" s="2" customFormat="1" ht="15.75">
      <c r="A13" s="73">
        <v>3</v>
      </c>
      <c r="B13" s="92" t="s">
        <v>639</v>
      </c>
      <c r="C13" s="93" t="s">
        <v>638</v>
      </c>
      <c r="D13" s="93" t="s">
        <v>623</v>
      </c>
      <c r="E13" s="93" t="s">
        <v>646</v>
      </c>
      <c r="F13" s="93" t="s">
        <v>74</v>
      </c>
      <c r="G13" s="93" t="s">
        <v>636</v>
      </c>
      <c r="H13" s="93" t="s">
        <v>637</v>
      </c>
      <c r="I13" s="94">
        <v>2024</v>
      </c>
      <c r="J13" s="92">
        <v>1</v>
      </c>
      <c r="K13" s="65"/>
      <c r="M13" s="54"/>
      <c r="N13" s="66"/>
      <c r="O13" s="57"/>
      <c r="P13" s="84"/>
    </row>
    <row r="14" spans="1:16 16312:16318" s="2" customFormat="1" ht="15.75">
      <c r="A14" s="73">
        <v>4</v>
      </c>
      <c r="B14" s="92" t="s">
        <v>639</v>
      </c>
      <c r="C14" s="93" t="s">
        <v>638</v>
      </c>
      <c r="D14" s="93" t="s">
        <v>624</v>
      </c>
      <c r="E14" s="93" t="s">
        <v>654</v>
      </c>
      <c r="F14" s="93" t="s">
        <v>74</v>
      </c>
      <c r="G14" s="93" t="s">
        <v>636</v>
      </c>
      <c r="H14" s="93" t="s">
        <v>637</v>
      </c>
      <c r="I14" s="94">
        <v>2024</v>
      </c>
      <c r="J14" s="92">
        <v>1</v>
      </c>
      <c r="K14" s="65"/>
      <c r="M14" s="54"/>
      <c r="N14" s="66"/>
      <c r="O14" s="57"/>
      <c r="P14" s="84"/>
    </row>
    <row r="15" spans="1:16 16312:16318" s="2" customFormat="1" ht="15.75">
      <c r="A15" s="73">
        <v>5</v>
      </c>
      <c r="B15" s="92" t="s">
        <v>639</v>
      </c>
      <c r="C15" s="93" t="s">
        <v>638</v>
      </c>
      <c r="D15" s="93" t="s">
        <v>625</v>
      </c>
      <c r="E15" s="93" t="s">
        <v>650</v>
      </c>
      <c r="F15" s="93" t="s">
        <v>74</v>
      </c>
      <c r="G15" s="93" t="s">
        <v>636</v>
      </c>
      <c r="H15" s="93" t="s">
        <v>637</v>
      </c>
      <c r="I15" s="94">
        <v>2024</v>
      </c>
      <c r="J15" s="92">
        <v>1</v>
      </c>
      <c r="K15" s="65"/>
      <c r="M15" s="54"/>
      <c r="N15" s="66"/>
      <c r="O15" s="57"/>
      <c r="P15" s="84"/>
    </row>
    <row r="16" spans="1:16 16312:16318" s="2" customFormat="1" ht="15.75">
      <c r="A16" s="73">
        <v>6</v>
      </c>
      <c r="B16" s="92" t="s">
        <v>639</v>
      </c>
      <c r="C16" s="93" t="s">
        <v>638</v>
      </c>
      <c r="D16" s="93" t="s">
        <v>626</v>
      </c>
      <c r="E16" s="93" t="s">
        <v>647</v>
      </c>
      <c r="F16" s="93" t="s">
        <v>74</v>
      </c>
      <c r="G16" s="93" t="s">
        <v>636</v>
      </c>
      <c r="H16" s="93" t="s">
        <v>637</v>
      </c>
      <c r="I16" s="94">
        <v>2024</v>
      </c>
      <c r="J16" s="92">
        <v>1</v>
      </c>
      <c r="K16" s="65"/>
      <c r="M16" s="54"/>
      <c r="N16" s="66"/>
      <c r="O16" s="57"/>
      <c r="P16" s="84"/>
    </row>
    <row r="17" spans="1:16" s="2" customFormat="1" ht="15.75">
      <c r="A17" s="73">
        <v>7</v>
      </c>
      <c r="B17" s="92" t="s">
        <v>639</v>
      </c>
      <c r="C17" s="93" t="s">
        <v>638</v>
      </c>
      <c r="D17" s="93" t="s">
        <v>627</v>
      </c>
      <c r="E17" s="93" t="s">
        <v>651</v>
      </c>
      <c r="F17" s="93" t="s">
        <v>74</v>
      </c>
      <c r="G17" s="93" t="s">
        <v>636</v>
      </c>
      <c r="H17" s="93" t="s">
        <v>637</v>
      </c>
      <c r="I17" s="94">
        <v>2024</v>
      </c>
      <c r="J17" s="92">
        <v>1</v>
      </c>
      <c r="K17" s="65"/>
      <c r="M17" s="54"/>
      <c r="N17" s="66"/>
      <c r="O17" s="57"/>
      <c r="P17" s="84"/>
    </row>
    <row r="18" spans="1:16" s="2" customFormat="1" ht="15.75">
      <c r="A18" s="73">
        <v>8</v>
      </c>
      <c r="B18" s="92" t="s">
        <v>639</v>
      </c>
      <c r="C18" s="93" t="s">
        <v>638</v>
      </c>
      <c r="D18" s="93" t="s">
        <v>628</v>
      </c>
      <c r="E18" s="93" t="s">
        <v>652</v>
      </c>
      <c r="F18" s="93" t="s">
        <v>74</v>
      </c>
      <c r="G18" s="93" t="s">
        <v>636</v>
      </c>
      <c r="H18" s="93" t="s">
        <v>637</v>
      </c>
      <c r="I18" s="94">
        <v>2024</v>
      </c>
      <c r="J18" s="92">
        <v>1</v>
      </c>
      <c r="K18" s="65"/>
      <c r="M18" s="54"/>
      <c r="N18" s="66"/>
      <c r="O18" s="57"/>
      <c r="P18" s="84"/>
    </row>
    <row r="19" spans="1:16" s="2" customFormat="1" ht="15.75">
      <c r="A19" s="73">
        <v>9</v>
      </c>
      <c r="B19" s="92" t="s">
        <v>639</v>
      </c>
      <c r="C19" s="93" t="s">
        <v>638</v>
      </c>
      <c r="D19" s="93" t="s">
        <v>629</v>
      </c>
      <c r="E19" s="93" t="s">
        <v>655</v>
      </c>
      <c r="F19" s="93" t="s">
        <v>74</v>
      </c>
      <c r="G19" s="93" t="s">
        <v>636</v>
      </c>
      <c r="H19" s="93" t="s">
        <v>637</v>
      </c>
      <c r="I19" s="94">
        <v>2024</v>
      </c>
      <c r="J19" s="92">
        <v>1</v>
      </c>
      <c r="K19" s="65"/>
      <c r="M19" s="54"/>
      <c r="N19" s="66"/>
      <c r="O19" s="57"/>
      <c r="P19" s="84"/>
    </row>
    <row r="20" spans="1:16" s="2" customFormat="1" ht="15.75">
      <c r="A20" s="73">
        <v>10</v>
      </c>
      <c r="B20" s="92" t="s">
        <v>639</v>
      </c>
      <c r="C20" s="93" t="s">
        <v>638</v>
      </c>
      <c r="D20" s="93" t="s">
        <v>630</v>
      </c>
      <c r="E20" s="93" t="s">
        <v>648</v>
      </c>
      <c r="F20" s="93" t="s">
        <v>74</v>
      </c>
      <c r="G20" s="93" t="s">
        <v>636</v>
      </c>
      <c r="H20" s="93" t="s">
        <v>637</v>
      </c>
      <c r="I20" s="94">
        <v>2024</v>
      </c>
      <c r="J20" s="92">
        <v>1</v>
      </c>
      <c r="K20" s="65"/>
      <c r="M20" s="54"/>
      <c r="N20" s="66"/>
      <c r="O20" s="57"/>
      <c r="P20" s="84"/>
    </row>
    <row r="21" spans="1:16" s="2" customFormat="1" ht="15.75">
      <c r="A21" s="73">
        <v>11</v>
      </c>
      <c r="B21" s="92" t="s">
        <v>639</v>
      </c>
      <c r="C21" s="93" t="s">
        <v>638</v>
      </c>
      <c r="D21" s="93" t="s">
        <v>631</v>
      </c>
      <c r="E21" s="93" t="s">
        <v>643</v>
      </c>
      <c r="F21" s="93" t="s">
        <v>74</v>
      </c>
      <c r="G21" s="93" t="s">
        <v>636</v>
      </c>
      <c r="H21" s="93" t="s">
        <v>637</v>
      </c>
      <c r="I21" s="94">
        <v>2024</v>
      </c>
      <c r="J21" s="92">
        <v>1</v>
      </c>
      <c r="K21" s="65"/>
      <c r="M21" s="54"/>
      <c r="N21" s="66"/>
      <c r="O21" s="57"/>
      <c r="P21" s="84"/>
    </row>
    <row r="22" spans="1:16" s="2" customFormat="1" ht="15.75">
      <c r="A22" s="73">
        <v>12</v>
      </c>
      <c r="B22" s="92" t="s">
        <v>639</v>
      </c>
      <c r="C22" s="93" t="s">
        <v>638</v>
      </c>
      <c r="D22" s="93" t="s">
        <v>632</v>
      </c>
      <c r="E22" s="93" t="s">
        <v>642</v>
      </c>
      <c r="F22" s="93" t="s">
        <v>74</v>
      </c>
      <c r="G22" s="93" t="s">
        <v>636</v>
      </c>
      <c r="H22" s="93" t="s">
        <v>637</v>
      </c>
      <c r="I22" s="94">
        <v>2024</v>
      </c>
      <c r="J22" s="92">
        <v>1</v>
      </c>
      <c r="K22" s="65"/>
      <c r="M22" s="54"/>
      <c r="N22" s="66"/>
      <c r="O22" s="57"/>
      <c r="P22" s="84"/>
    </row>
    <row r="23" spans="1:16" s="2" customFormat="1" ht="15.75">
      <c r="A23" s="73">
        <v>13</v>
      </c>
      <c r="B23" s="92" t="s">
        <v>639</v>
      </c>
      <c r="C23" s="93" t="s">
        <v>638</v>
      </c>
      <c r="D23" s="93" t="s">
        <v>633</v>
      </c>
      <c r="E23" s="93" t="s">
        <v>645</v>
      </c>
      <c r="F23" s="93" t="s">
        <v>74</v>
      </c>
      <c r="G23" s="93" t="s">
        <v>636</v>
      </c>
      <c r="H23" s="93" t="s">
        <v>637</v>
      </c>
      <c r="I23" s="94">
        <v>2024</v>
      </c>
      <c r="J23" s="92">
        <v>1</v>
      </c>
      <c r="K23" s="65"/>
      <c r="M23" s="54"/>
      <c r="N23" s="66"/>
      <c r="O23" s="57"/>
      <c r="P23" s="84"/>
    </row>
    <row r="24" spans="1:16" s="2" customFormat="1" ht="15.75">
      <c r="A24" s="73">
        <v>14</v>
      </c>
      <c r="B24" s="92" t="s">
        <v>639</v>
      </c>
      <c r="C24" s="93" t="s">
        <v>638</v>
      </c>
      <c r="D24" s="93" t="s">
        <v>634</v>
      </c>
      <c r="E24" s="93" t="s">
        <v>649</v>
      </c>
      <c r="F24" s="93" t="s">
        <v>74</v>
      </c>
      <c r="G24" s="93" t="s">
        <v>636</v>
      </c>
      <c r="H24" s="93" t="s">
        <v>637</v>
      </c>
      <c r="I24" s="94">
        <v>2024</v>
      </c>
      <c r="J24" s="92">
        <v>1</v>
      </c>
      <c r="K24" s="65"/>
      <c r="M24" s="54"/>
      <c r="N24" s="66"/>
      <c r="O24" s="57"/>
      <c r="P24" s="84"/>
    </row>
    <row r="25" spans="1:16" s="2" customFormat="1" ht="15.75">
      <c r="A25" s="73">
        <v>15</v>
      </c>
      <c r="B25" s="92" t="s">
        <v>639</v>
      </c>
      <c r="C25" s="93" t="s">
        <v>638</v>
      </c>
      <c r="D25" s="93" t="s">
        <v>635</v>
      </c>
      <c r="E25" s="93" t="s">
        <v>641</v>
      </c>
      <c r="F25" s="93" t="s">
        <v>74</v>
      </c>
      <c r="G25" s="93" t="s">
        <v>636</v>
      </c>
      <c r="H25" s="93" t="s">
        <v>637</v>
      </c>
      <c r="I25" s="94">
        <v>2024</v>
      </c>
      <c r="J25" s="92">
        <v>1</v>
      </c>
      <c r="K25" s="65"/>
      <c r="M25" s="54"/>
      <c r="N25" s="66"/>
      <c r="O25" s="57"/>
      <c r="P25" s="84"/>
    </row>
    <row r="26" spans="1:16" s="2" customFormat="1" ht="25.15" customHeight="1">
      <c r="A26" s="105" t="s">
        <v>667</v>
      </c>
      <c r="B26" s="106"/>
      <c r="C26" s="106"/>
      <c r="D26" s="106"/>
      <c r="E26" s="106"/>
      <c r="F26" s="106"/>
      <c r="G26" s="106"/>
      <c r="H26" s="106"/>
      <c r="I26" s="107"/>
      <c r="J26" s="107"/>
      <c r="K26" s="64"/>
      <c r="M26" s="52"/>
      <c r="N26" s="14"/>
      <c r="O26" s="55"/>
      <c r="P26" s="7"/>
    </row>
    <row r="27" spans="1:16" ht="35.1" customHeight="1">
      <c r="G27" s="25"/>
    </row>
    <row r="28" spans="1:16" ht="21.4" customHeight="1"/>
    <row r="29" spans="1:16" ht="35.1" customHeight="1"/>
    <row r="30" spans="1:16" ht="21.4" customHeight="1"/>
    <row r="31" spans="1:16" ht="21.4" customHeight="1"/>
    <row r="32" spans="1:16" ht="21.4" customHeight="1"/>
    <row r="33" ht="21.4" customHeight="1"/>
    <row r="34" ht="21.4" customHeight="1"/>
    <row r="35" ht="35.1" customHeight="1"/>
    <row r="36" ht="21.4" customHeight="1"/>
    <row r="37" ht="21.4" customHeight="1"/>
    <row r="38" ht="21.4" customHeight="1"/>
    <row r="39" ht="21.4" customHeight="1"/>
    <row r="40" ht="35.1" customHeight="1"/>
    <row r="41" ht="21.4" customHeight="1"/>
    <row r="42" ht="35.1" customHeight="1"/>
    <row r="43" ht="35.1" customHeight="1"/>
    <row r="44" ht="21.4" customHeight="1"/>
    <row r="45" ht="21.4" customHeight="1"/>
    <row r="46" ht="21.4" customHeight="1"/>
    <row r="47" ht="21.4" customHeight="1"/>
    <row r="48" ht="21.4" customHeight="1"/>
    <row r="49" ht="21.4" customHeight="1"/>
    <row r="50" ht="21.4" customHeight="1"/>
    <row r="51" ht="21.4" customHeight="1"/>
    <row r="52" ht="21.4" customHeight="1"/>
    <row r="53" ht="21.4" customHeight="1"/>
    <row r="54" ht="21.4" customHeight="1"/>
    <row r="55" ht="21.4" customHeight="1"/>
    <row r="56" ht="21.4" customHeight="1"/>
    <row r="57" ht="21.4" customHeight="1"/>
    <row r="58" ht="21.4" customHeight="1"/>
    <row r="59" ht="21.4" customHeight="1"/>
    <row r="60" ht="21.4" customHeight="1"/>
  </sheetData>
  <autoFilter ref="A10:P10" xr:uid="{00000000-0001-0000-0100-000000000000}"/>
  <mergeCells count="6">
    <mergeCell ref="A26:J26"/>
    <mergeCell ref="A3:J3"/>
    <mergeCell ref="A1:J1"/>
    <mergeCell ref="A2:J2"/>
    <mergeCell ref="B6:J6"/>
    <mergeCell ref="B7:J7"/>
  </mergeCells>
  <phoneticPr fontId="21" type="noConversion"/>
  <pageMargins left="0.7" right="0.7" top="0.43263888888888902" bottom="0.47222222222222199" header="0.3" footer="0.3"/>
  <pageSetup paperSize="9" scale="3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workbookViewId="0">
      <selection activeCell="F2" sqref="F2:F3"/>
    </sheetView>
  </sheetViews>
  <sheetFormatPr defaultRowHeight="15"/>
  <cols>
    <col min="1" max="1" width="18.85546875" style="72" bestFit="1" customWidth="1"/>
    <col min="2" max="2" width="11.28515625" style="72" bestFit="1" customWidth="1"/>
    <col min="3" max="3" width="10.42578125" style="72" customWidth="1"/>
    <col min="4" max="6" width="8.7109375" style="72"/>
    <col min="12" max="12" width="24.28515625" bestFit="1" customWidth="1"/>
    <col min="13" max="13" width="18.85546875" bestFit="1" customWidth="1"/>
    <col min="14" max="14" width="12.42578125" bestFit="1" customWidth="1"/>
  </cols>
  <sheetData>
    <row r="1" spans="1:18">
      <c r="A1" s="71" t="s">
        <v>573</v>
      </c>
      <c r="B1" s="72" t="s">
        <v>550</v>
      </c>
      <c r="C1" s="72" t="str">
        <f>VLOOKUP(A1,L:N,3,0)</f>
        <v>BT28RT</v>
      </c>
      <c r="D1" s="72">
        <f>VLOOKUP(A1,L:O,4,0)</f>
        <v>2021</v>
      </c>
      <c r="E1" s="72">
        <f>VLOOKUP(A1,L:R,7,0)</f>
        <v>315947</v>
      </c>
      <c r="F1" s="72">
        <f>VLOOKUP(A1,L:Q,6,0)</f>
        <v>28000</v>
      </c>
      <c r="L1" t="s">
        <v>537</v>
      </c>
      <c r="M1" t="s">
        <v>548</v>
      </c>
      <c r="N1" t="s">
        <v>534</v>
      </c>
      <c r="O1">
        <v>2019</v>
      </c>
      <c r="P1">
        <v>56898</v>
      </c>
      <c r="Q1">
        <v>7000</v>
      </c>
      <c r="R1">
        <f>P1+Q1</f>
        <v>63898</v>
      </c>
    </row>
    <row r="2" spans="1:18">
      <c r="A2" s="71" t="s">
        <v>577</v>
      </c>
      <c r="B2" s="72" t="s">
        <v>570</v>
      </c>
      <c r="C2" s="72" t="str">
        <f t="shared" ref="C2:C3" si="0">VLOOKUP(A2,L:N,3,0)</f>
        <v>860SJ</v>
      </c>
      <c r="D2" s="72">
        <f t="shared" ref="D2:D3" si="1">VLOOKUP(A2,L:O,4,0)</f>
        <v>2021</v>
      </c>
      <c r="E2" s="72">
        <f t="shared" ref="E2:E3" si="2">VLOOKUP(A2,L:R,7,0)</f>
        <v>413764</v>
      </c>
      <c r="F2" s="72">
        <f t="shared" ref="F2:F3" si="3">VLOOKUP(A2,L:Q,6,0)</f>
        <v>48000</v>
      </c>
      <c r="L2" t="s">
        <v>574</v>
      </c>
      <c r="M2" t="s">
        <v>549</v>
      </c>
      <c r="N2" t="s">
        <v>567</v>
      </c>
      <c r="O2">
        <v>2022</v>
      </c>
      <c r="P2">
        <v>184652</v>
      </c>
      <c r="Q2">
        <v>14000</v>
      </c>
      <c r="R2">
        <f t="shared" ref="R2:R58" si="4">P2+Q2</f>
        <v>198652</v>
      </c>
    </row>
    <row r="3" spans="1:18">
      <c r="A3" s="72" t="s">
        <v>571</v>
      </c>
      <c r="B3" s="72" t="s">
        <v>572</v>
      </c>
      <c r="C3" s="72" t="str">
        <f t="shared" si="0"/>
        <v>860SJ</v>
      </c>
      <c r="D3" s="72">
        <f t="shared" si="1"/>
        <v>2021</v>
      </c>
      <c r="E3" s="72">
        <f t="shared" si="2"/>
        <v>410006</v>
      </c>
      <c r="F3" s="72">
        <f t="shared" si="3"/>
        <v>48000</v>
      </c>
      <c r="L3" t="s">
        <v>538</v>
      </c>
      <c r="M3" t="s">
        <v>550</v>
      </c>
      <c r="N3" t="s">
        <v>98</v>
      </c>
      <c r="O3">
        <v>2021</v>
      </c>
      <c r="P3">
        <v>287947</v>
      </c>
      <c r="Q3">
        <v>28000</v>
      </c>
      <c r="R3">
        <f t="shared" si="4"/>
        <v>315947</v>
      </c>
    </row>
    <row r="4" spans="1:18">
      <c r="L4" t="s">
        <v>539</v>
      </c>
      <c r="M4" t="s">
        <v>551</v>
      </c>
      <c r="N4" t="s">
        <v>298</v>
      </c>
      <c r="O4">
        <v>2021</v>
      </c>
      <c r="P4">
        <v>189545</v>
      </c>
      <c r="Q4">
        <v>14000</v>
      </c>
      <c r="R4">
        <f t="shared" si="4"/>
        <v>203545</v>
      </c>
    </row>
    <row r="5" spans="1:18">
      <c r="L5" t="s">
        <v>575</v>
      </c>
      <c r="M5" t="s">
        <v>552</v>
      </c>
      <c r="N5" t="s">
        <v>323</v>
      </c>
      <c r="O5">
        <v>2023</v>
      </c>
      <c r="P5">
        <v>263451</v>
      </c>
      <c r="Q5">
        <v>28000</v>
      </c>
      <c r="R5">
        <f t="shared" si="4"/>
        <v>291451</v>
      </c>
    </row>
    <row r="6" spans="1:18">
      <c r="L6" t="s">
        <v>540</v>
      </c>
      <c r="M6" t="s">
        <v>553</v>
      </c>
      <c r="N6" t="s">
        <v>576</v>
      </c>
      <c r="O6">
        <v>2018</v>
      </c>
      <c r="P6">
        <v>31666</v>
      </c>
      <c r="Q6">
        <v>1750</v>
      </c>
      <c r="R6">
        <f t="shared" si="4"/>
        <v>33416</v>
      </c>
    </row>
    <row r="7" spans="1:18">
      <c r="L7" t="s">
        <v>541</v>
      </c>
      <c r="M7" t="s">
        <v>554</v>
      </c>
      <c r="N7" t="s">
        <v>576</v>
      </c>
      <c r="O7">
        <v>2016</v>
      </c>
      <c r="P7">
        <v>21180</v>
      </c>
      <c r="Q7">
        <v>1750</v>
      </c>
      <c r="R7">
        <f t="shared" si="4"/>
        <v>22930</v>
      </c>
    </row>
    <row r="8" spans="1:18">
      <c r="L8" t="s">
        <v>542</v>
      </c>
      <c r="M8" t="s">
        <v>555</v>
      </c>
      <c r="N8" t="s">
        <v>576</v>
      </c>
      <c r="O8">
        <v>2016</v>
      </c>
      <c r="P8">
        <v>20922</v>
      </c>
      <c r="Q8">
        <v>1750</v>
      </c>
      <c r="R8">
        <f t="shared" si="4"/>
        <v>22672</v>
      </c>
    </row>
    <row r="9" spans="1:18">
      <c r="L9" t="s">
        <v>543</v>
      </c>
      <c r="M9" t="s">
        <v>556</v>
      </c>
      <c r="N9" t="s">
        <v>533</v>
      </c>
      <c r="O9">
        <v>2016</v>
      </c>
      <c r="P9">
        <v>28997</v>
      </c>
      <c r="Q9">
        <v>3500</v>
      </c>
      <c r="R9">
        <f t="shared" si="4"/>
        <v>32497</v>
      </c>
    </row>
    <row r="10" spans="1:18">
      <c r="L10" t="s">
        <v>544</v>
      </c>
      <c r="M10" t="s">
        <v>557</v>
      </c>
      <c r="N10" t="s">
        <v>576</v>
      </c>
      <c r="O10">
        <v>2018</v>
      </c>
      <c r="P10">
        <v>31666</v>
      </c>
      <c r="Q10">
        <v>1750</v>
      </c>
      <c r="R10">
        <f t="shared" si="4"/>
        <v>33416</v>
      </c>
    </row>
    <row r="11" spans="1:18">
      <c r="L11" t="s">
        <v>545</v>
      </c>
      <c r="M11" t="s">
        <v>558</v>
      </c>
      <c r="N11" t="s">
        <v>576</v>
      </c>
      <c r="O11">
        <v>2016</v>
      </c>
      <c r="P11">
        <v>21180</v>
      </c>
      <c r="Q11">
        <v>1750</v>
      </c>
      <c r="R11">
        <f t="shared" si="4"/>
        <v>22930</v>
      </c>
    </row>
    <row r="12" spans="1:18">
      <c r="L12" t="s">
        <v>546</v>
      </c>
      <c r="M12" t="s">
        <v>559</v>
      </c>
      <c r="N12" t="s">
        <v>534</v>
      </c>
      <c r="O12">
        <v>2021</v>
      </c>
      <c r="P12">
        <v>61959</v>
      </c>
      <c r="Q12">
        <v>7000</v>
      </c>
      <c r="R12">
        <f t="shared" si="4"/>
        <v>68959</v>
      </c>
    </row>
    <row r="13" spans="1:18">
      <c r="L13" t="s">
        <v>547</v>
      </c>
      <c r="M13" t="s">
        <v>560</v>
      </c>
      <c r="N13" t="s">
        <v>533</v>
      </c>
      <c r="O13">
        <v>2017</v>
      </c>
      <c r="P13">
        <v>32539</v>
      </c>
      <c r="Q13">
        <v>3500</v>
      </c>
      <c r="R13">
        <f t="shared" si="4"/>
        <v>36039</v>
      </c>
    </row>
    <row r="14" spans="1:18">
      <c r="L14" t="s">
        <v>578</v>
      </c>
      <c r="M14" t="s">
        <v>284</v>
      </c>
      <c r="N14" t="s">
        <v>284</v>
      </c>
      <c r="O14">
        <v>2021</v>
      </c>
      <c r="P14">
        <v>263071</v>
      </c>
      <c r="Q14">
        <v>24000</v>
      </c>
      <c r="R14">
        <f t="shared" si="4"/>
        <v>287071</v>
      </c>
    </row>
    <row r="15" spans="1:18">
      <c r="L15" t="s">
        <v>579</v>
      </c>
      <c r="M15" t="s">
        <v>99</v>
      </c>
      <c r="N15" t="s">
        <v>99</v>
      </c>
      <c r="O15">
        <v>2021</v>
      </c>
      <c r="P15">
        <v>316689</v>
      </c>
      <c r="Q15">
        <v>48000</v>
      </c>
      <c r="R15">
        <f t="shared" si="4"/>
        <v>364689</v>
      </c>
    </row>
    <row r="16" spans="1:18">
      <c r="L16" t="s">
        <v>580</v>
      </c>
      <c r="M16" t="s">
        <v>132</v>
      </c>
      <c r="N16" t="s">
        <v>132</v>
      </c>
      <c r="O16">
        <v>2020</v>
      </c>
      <c r="P16">
        <v>233760</v>
      </c>
      <c r="Q16">
        <v>24000</v>
      </c>
      <c r="R16">
        <f t="shared" si="4"/>
        <v>257760</v>
      </c>
    </row>
    <row r="17" spans="12:18">
      <c r="L17" t="s">
        <v>581</v>
      </c>
      <c r="M17" t="s">
        <v>100</v>
      </c>
      <c r="N17" t="s">
        <v>100</v>
      </c>
      <c r="O17">
        <v>2020</v>
      </c>
      <c r="P17">
        <v>168460</v>
      </c>
      <c r="Q17">
        <v>12000</v>
      </c>
      <c r="R17">
        <f t="shared" si="4"/>
        <v>180460</v>
      </c>
    </row>
    <row r="18" spans="12:18">
      <c r="L18" t="s">
        <v>582</v>
      </c>
      <c r="M18" t="s">
        <v>94</v>
      </c>
      <c r="N18" t="s">
        <v>94</v>
      </c>
      <c r="O18">
        <v>2021</v>
      </c>
      <c r="P18">
        <v>266385</v>
      </c>
      <c r="Q18">
        <v>24000</v>
      </c>
      <c r="R18">
        <f t="shared" si="4"/>
        <v>290385</v>
      </c>
    </row>
    <row r="19" spans="12:18">
      <c r="L19" t="s">
        <v>571</v>
      </c>
      <c r="M19" t="s">
        <v>135</v>
      </c>
      <c r="N19" t="s">
        <v>135</v>
      </c>
      <c r="O19">
        <v>2021</v>
      </c>
      <c r="P19">
        <v>362006</v>
      </c>
      <c r="Q19">
        <v>48000</v>
      </c>
      <c r="R19">
        <f t="shared" si="4"/>
        <v>410006</v>
      </c>
    </row>
    <row r="20" spans="12:18">
      <c r="L20" t="s">
        <v>583</v>
      </c>
      <c r="M20" t="s">
        <v>94</v>
      </c>
      <c r="N20" t="s">
        <v>94</v>
      </c>
      <c r="O20">
        <v>2021</v>
      </c>
      <c r="P20">
        <v>268988</v>
      </c>
      <c r="Q20">
        <v>24000</v>
      </c>
      <c r="R20">
        <f t="shared" si="4"/>
        <v>292988</v>
      </c>
    </row>
    <row r="21" spans="12:18">
      <c r="L21" t="s">
        <v>584</v>
      </c>
      <c r="M21" t="s">
        <v>98</v>
      </c>
      <c r="N21" t="s">
        <v>98</v>
      </c>
      <c r="O21">
        <v>2021</v>
      </c>
      <c r="P21">
        <v>303209</v>
      </c>
      <c r="Q21">
        <v>24000</v>
      </c>
      <c r="R21">
        <f t="shared" si="4"/>
        <v>327209</v>
      </c>
    </row>
    <row r="22" spans="12:18">
      <c r="L22" t="s">
        <v>585</v>
      </c>
      <c r="M22" t="s">
        <v>97</v>
      </c>
      <c r="N22" t="s">
        <v>97</v>
      </c>
      <c r="O22">
        <v>2021</v>
      </c>
      <c r="P22">
        <v>284650</v>
      </c>
      <c r="Q22">
        <v>24000</v>
      </c>
      <c r="R22">
        <f t="shared" si="4"/>
        <v>308650</v>
      </c>
    </row>
    <row r="23" spans="12:18">
      <c r="L23" t="s">
        <v>586</v>
      </c>
      <c r="M23" t="s">
        <v>100</v>
      </c>
      <c r="N23" t="s">
        <v>100</v>
      </c>
      <c r="O23">
        <v>2020</v>
      </c>
      <c r="P23">
        <v>170457</v>
      </c>
      <c r="Q23">
        <v>12000</v>
      </c>
      <c r="R23">
        <f t="shared" si="4"/>
        <v>182457</v>
      </c>
    </row>
    <row r="24" spans="12:18">
      <c r="L24" t="s">
        <v>587</v>
      </c>
      <c r="M24" t="s">
        <v>136</v>
      </c>
      <c r="N24" t="s">
        <v>136</v>
      </c>
      <c r="O24">
        <v>2021</v>
      </c>
      <c r="P24">
        <v>271269</v>
      </c>
      <c r="Q24">
        <v>24000</v>
      </c>
      <c r="R24">
        <f t="shared" si="4"/>
        <v>295269</v>
      </c>
    </row>
    <row r="25" spans="12:18">
      <c r="L25" t="s">
        <v>588</v>
      </c>
      <c r="M25" t="s">
        <v>300</v>
      </c>
      <c r="N25" t="s">
        <v>300</v>
      </c>
      <c r="O25">
        <v>2021</v>
      </c>
      <c r="P25">
        <v>234721</v>
      </c>
      <c r="Q25">
        <v>24000</v>
      </c>
      <c r="R25">
        <f t="shared" si="4"/>
        <v>258721</v>
      </c>
    </row>
    <row r="26" spans="12:18">
      <c r="L26" t="s">
        <v>589</v>
      </c>
      <c r="M26" t="s">
        <v>300</v>
      </c>
      <c r="N26" t="s">
        <v>300</v>
      </c>
      <c r="O26">
        <v>2021</v>
      </c>
      <c r="P26">
        <v>237183</v>
      </c>
      <c r="Q26">
        <v>24000</v>
      </c>
      <c r="R26">
        <f t="shared" si="4"/>
        <v>261183</v>
      </c>
    </row>
    <row r="27" spans="12:18">
      <c r="L27" t="s">
        <v>590</v>
      </c>
      <c r="M27" t="s">
        <v>94</v>
      </c>
      <c r="N27" t="s">
        <v>94</v>
      </c>
      <c r="O27">
        <v>2021</v>
      </c>
      <c r="P27">
        <v>263782</v>
      </c>
      <c r="Q27">
        <v>24000</v>
      </c>
      <c r="R27">
        <f t="shared" si="4"/>
        <v>287782</v>
      </c>
    </row>
    <row r="28" spans="12:18">
      <c r="L28" t="s">
        <v>591</v>
      </c>
      <c r="M28" t="s">
        <v>284</v>
      </c>
      <c r="N28" t="s">
        <v>284</v>
      </c>
      <c r="O28">
        <v>2021</v>
      </c>
      <c r="P28">
        <v>255282</v>
      </c>
      <c r="Q28">
        <v>24000</v>
      </c>
      <c r="R28">
        <f t="shared" si="4"/>
        <v>279282</v>
      </c>
    </row>
    <row r="29" spans="12:18">
      <c r="L29" t="s">
        <v>592</v>
      </c>
      <c r="M29" t="s">
        <v>100</v>
      </c>
      <c r="N29" t="s">
        <v>100</v>
      </c>
      <c r="O29">
        <v>2020</v>
      </c>
      <c r="P29">
        <v>180445</v>
      </c>
      <c r="Q29">
        <v>12000</v>
      </c>
      <c r="R29">
        <f t="shared" si="4"/>
        <v>192445</v>
      </c>
    </row>
    <row r="30" spans="12:18">
      <c r="L30" t="s">
        <v>593</v>
      </c>
      <c r="M30" t="s">
        <v>284</v>
      </c>
      <c r="N30" t="s">
        <v>284</v>
      </c>
      <c r="O30">
        <v>2021</v>
      </c>
      <c r="P30">
        <v>257878</v>
      </c>
      <c r="Q30">
        <v>24000</v>
      </c>
      <c r="R30">
        <f t="shared" si="4"/>
        <v>281878</v>
      </c>
    </row>
    <row r="31" spans="12:18">
      <c r="L31" t="s">
        <v>594</v>
      </c>
      <c r="M31" t="s">
        <v>284</v>
      </c>
      <c r="N31" t="s">
        <v>284</v>
      </c>
      <c r="O31">
        <v>2021</v>
      </c>
      <c r="P31">
        <v>255282</v>
      </c>
      <c r="Q31">
        <v>24000</v>
      </c>
      <c r="R31">
        <f t="shared" si="4"/>
        <v>279282</v>
      </c>
    </row>
    <row r="32" spans="12:18">
      <c r="L32" t="s">
        <v>595</v>
      </c>
      <c r="M32" t="s">
        <v>100</v>
      </c>
      <c r="N32" t="s">
        <v>100</v>
      </c>
      <c r="O32">
        <v>2020</v>
      </c>
      <c r="P32">
        <v>174452</v>
      </c>
      <c r="Q32">
        <v>12000</v>
      </c>
      <c r="R32">
        <f t="shared" si="4"/>
        <v>186452</v>
      </c>
    </row>
    <row r="33" spans="12:18">
      <c r="L33" t="s">
        <v>596</v>
      </c>
      <c r="M33" t="s">
        <v>100</v>
      </c>
      <c r="N33" t="s">
        <v>100</v>
      </c>
      <c r="O33">
        <v>2021</v>
      </c>
      <c r="P33">
        <v>198298</v>
      </c>
      <c r="Q33">
        <v>12000</v>
      </c>
      <c r="R33">
        <f t="shared" si="4"/>
        <v>210298</v>
      </c>
    </row>
    <row r="34" spans="12:18">
      <c r="L34" t="s">
        <v>597</v>
      </c>
      <c r="M34" t="s">
        <v>132</v>
      </c>
      <c r="N34" t="s">
        <v>132</v>
      </c>
      <c r="O34">
        <v>2020</v>
      </c>
      <c r="P34">
        <v>223174</v>
      </c>
      <c r="Q34">
        <v>24000</v>
      </c>
      <c r="R34">
        <f t="shared" si="4"/>
        <v>247174</v>
      </c>
    </row>
    <row r="35" spans="12:18">
      <c r="L35" t="s">
        <v>598</v>
      </c>
      <c r="M35" t="s">
        <v>300</v>
      </c>
      <c r="N35" t="s">
        <v>300</v>
      </c>
      <c r="O35">
        <v>2021</v>
      </c>
      <c r="P35">
        <v>237183</v>
      </c>
      <c r="Q35">
        <v>24000</v>
      </c>
      <c r="R35">
        <f t="shared" si="4"/>
        <v>261183</v>
      </c>
    </row>
    <row r="36" spans="12:18">
      <c r="L36" t="s">
        <v>599</v>
      </c>
      <c r="M36" t="s">
        <v>94</v>
      </c>
      <c r="N36" t="s">
        <v>94</v>
      </c>
      <c r="O36">
        <v>2021</v>
      </c>
      <c r="P36">
        <v>255972</v>
      </c>
      <c r="Q36">
        <v>24000</v>
      </c>
      <c r="R36">
        <f t="shared" si="4"/>
        <v>279972</v>
      </c>
    </row>
    <row r="37" spans="12:18">
      <c r="L37" t="s">
        <v>600</v>
      </c>
      <c r="M37" t="s">
        <v>100</v>
      </c>
      <c r="N37" t="s">
        <v>100</v>
      </c>
      <c r="O37">
        <v>2020</v>
      </c>
      <c r="P37">
        <v>166462</v>
      </c>
      <c r="Q37">
        <v>12000</v>
      </c>
      <c r="R37">
        <f t="shared" si="4"/>
        <v>178462</v>
      </c>
    </row>
    <row r="38" spans="12:18">
      <c r="L38" t="s">
        <v>601</v>
      </c>
      <c r="M38" t="s">
        <v>94</v>
      </c>
      <c r="N38" t="s">
        <v>94</v>
      </c>
      <c r="O38">
        <v>2021</v>
      </c>
      <c r="P38">
        <v>248163</v>
      </c>
      <c r="Q38">
        <v>24000</v>
      </c>
      <c r="R38">
        <f t="shared" si="4"/>
        <v>272163</v>
      </c>
    </row>
    <row r="39" spans="12:18">
      <c r="L39" t="s">
        <v>602</v>
      </c>
      <c r="M39" t="s">
        <v>300</v>
      </c>
      <c r="N39" t="s">
        <v>300</v>
      </c>
      <c r="O39">
        <v>2021</v>
      </c>
      <c r="P39">
        <v>234721</v>
      </c>
      <c r="Q39">
        <v>24000</v>
      </c>
      <c r="R39">
        <f t="shared" si="4"/>
        <v>258721</v>
      </c>
    </row>
    <row r="40" spans="12:18">
      <c r="L40" t="s">
        <v>603</v>
      </c>
      <c r="M40" t="s">
        <v>284</v>
      </c>
      <c r="N40" t="s">
        <v>284</v>
      </c>
      <c r="O40">
        <v>2021</v>
      </c>
      <c r="P40">
        <v>247494</v>
      </c>
      <c r="Q40">
        <v>24000</v>
      </c>
      <c r="R40">
        <f t="shared" si="4"/>
        <v>271494</v>
      </c>
    </row>
    <row r="41" spans="12:18">
      <c r="L41" t="s">
        <v>604</v>
      </c>
      <c r="M41" t="s">
        <v>101</v>
      </c>
      <c r="N41" t="s">
        <v>101</v>
      </c>
      <c r="O41">
        <v>2020</v>
      </c>
      <c r="P41">
        <v>332036</v>
      </c>
      <c r="Q41">
        <v>48000</v>
      </c>
      <c r="R41">
        <f t="shared" si="4"/>
        <v>380036</v>
      </c>
    </row>
    <row r="42" spans="12:18">
      <c r="L42" t="s">
        <v>605</v>
      </c>
      <c r="M42" t="s">
        <v>94</v>
      </c>
      <c r="N42" t="s">
        <v>94</v>
      </c>
      <c r="O42">
        <v>2021</v>
      </c>
      <c r="P42">
        <v>266385</v>
      </c>
      <c r="Q42">
        <v>24000</v>
      </c>
      <c r="R42">
        <f t="shared" si="4"/>
        <v>290385</v>
      </c>
    </row>
    <row r="43" spans="12:18">
      <c r="L43" t="s">
        <v>606</v>
      </c>
      <c r="M43" t="s">
        <v>300</v>
      </c>
      <c r="N43" t="s">
        <v>300</v>
      </c>
      <c r="O43">
        <v>2021</v>
      </c>
      <c r="P43">
        <v>234721</v>
      </c>
      <c r="Q43">
        <v>24000</v>
      </c>
      <c r="R43">
        <f t="shared" si="4"/>
        <v>258721</v>
      </c>
    </row>
    <row r="44" spans="12:18">
      <c r="L44" t="s">
        <v>607</v>
      </c>
      <c r="M44" t="s">
        <v>100</v>
      </c>
      <c r="N44" t="s">
        <v>100</v>
      </c>
      <c r="O44">
        <v>2020</v>
      </c>
      <c r="P44">
        <v>172455</v>
      </c>
      <c r="Q44">
        <v>12000</v>
      </c>
      <c r="R44">
        <f t="shared" si="4"/>
        <v>184455</v>
      </c>
    </row>
    <row r="45" spans="12:18">
      <c r="L45" t="s">
        <v>608</v>
      </c>
      <c r="M45" t="s">
        <v>94</v>
      </c>
      <c r="N45" t="s">
        <v>94</v>
      </c>
      <c r="O45">
        <v>2020</v>
      </c>
      <c r="P45">
        <v>248585</v>
      </c>
      <c r="Q45">
        <v>24000</v>
      </c>
      <c r="R45">
        <f t="shared" si="4"/>
        <v>272585</v>
      </c>
    </row>
    <row r="46" spans="12:18">
      <c r="L46" t="s">
        <v>609</v>
      </c>
      <c r="M46" t="s">
        <v>100</v>
      </c>
      <c r="N46" t="s">
        <v>100</v>
      </c>
      <c r="O46">
        <v>2021</v>
      </c>
      <c r="P46">
        <v>190312</v>
      </c>
      <c r="Q46">
        <v>12000</v>
      </c>
      <c r="R46">
        <f t="shared" si="4"/>
        <v>202312</v>
      </c>
    </row>
    <row r="47" spans="12:18">
      <c r="L47" t="s">
        <v>610</v>
      </c>
      <c r="M47" t="s">
        <v>405</v>
      </c>
      <c r="N47" t="s">
        <v>405</v>
      </c>
      <c r="O47">
        <v>2021</v>
      </c>
      <c r="P47">
        <v>290636</v>
      </c>
      <c r="Q47">
        <v>25000</v>
      </c>
      <c r="R47">
        <f t="shared" si="4"/>
        <v>315636</v>
      </c>
    </row>
    <row r="48" spans="12:18">
      <c r="L48" t="s">
        <v>611</v>
      </c>
      <c r="M48" t="s">
        <v>284</v>
      </c>
      <c r="N48" t="s">
        <v>284</v>
      </c>
      <c r="O48">
        <v>2021</v>
      </c>
      <c r="P48">
        <v>252686</v>
      </c>
      <c r="Q48">
        <v>24000</v>
      </c>
      <c r="R48">
        <f t="shared" si="4"/>
        <v>276686</v>
      </c>
    </row>
    <row r="49" spans="12:18">
      <c r="L49" t="s">
        <v>612</v>
      </c>
      <c r="M49" t="s">
        <v>92</v>
      </c>
      <c r="N49" t="s">
        <v>92</v>
      </c>
      <c r="O49">
        <v>2021</v>
      </c>
      <c r="P49">
        <v>334440</v>
      </c>
      <c r="Q49">
        <v>24000</v>
      </c>
      <c r="R49">
        <f t="shared" si="4"/>
        <v>358440</v>
      </c>
    </row>
    <row r="50" spans="12:18">
      <c r="L50" t="s">
        <v>613</v>
      </c>
      <c r="M50" t="s">
        <v>405</v>
      </c>
      <c r="N50" t="s">
        <v>405</v>
      </c>
      <c r="O50">
        <v>2020</v>
      </c>
      <c r="P50">
        <v>246417</v>
      </c>
      <c r="Q50">
        <v>25000</v>
      </c>
      <c r="R50">
        <f t="shared" si="4"/>
        <v>271417</v>
      </c>
    </row>
    <row r="51" spans="12:18">
      <c r="L51" t="s">
        <v>614</v>
      </c>
      <c r="M51" t="s">
        <v>101</v>
      </c>
      <c r="N51" t="s">
        <v>101</v>
      </c>
      <c r="O51">
        <v>2021</v>
      </c>
      <c r="P51">
        <v>326724</v>
      </c>
      <c r="Q51">
        <v>48000</v>
      </c>
      <c r="R51">
        <f t="shared" si="4"/>
        <v>374724</v>
      </c>
    </row>
    <row r="52" spans="12:18">
      <c r="L52" t="s">
        <v>615</v>
      </c>
      <c r="M52" t="s">
        <v>132</v>
      </c>
      <c r="N52" t="s">
        <v>132</v>
      </c>
      <c r="O52">
        <v>2018</v>
      </c>
      <c r="P52">
        <v>175513</v>
      </c>
      <c r="Q52">
        <v>24000</v>
      </c>
      <c r="R52">
        <f t="shared" si="4"/>
        <v>199513</v>
      </c>
    </row>
    <row r="53" spans="12:18">
      <c r="L53" t="s">
        <v>569</v>
      </c>
      <c r="M53" t="s">
        <v>135</v>
      </c>
      <c r="N53" t="s">
        <v>135</v>
      </c>
      <c r="O53">
        <v>2021</v>
      </c>
      <c r="P53">
        <v>365764</v>
      </c>
      <c r="Q53">
        <v>48000</v>
      </c>
      <c r="R53">
        <f t="shared" si="4"/>
        <v>413764</v>
      </c>
    </row>
    <row r="54" spans="12:18">
      <c r="L54" t="s">
        <v>616</v>
      </c>
      <c r="M54" t="s">
        <v>284</v>
      </c>
      <c r="N54" t="s">
        <v>284</v>
      </c>
      <c r="O54">
        <v>2021</v>
      </c>
      <c r="P54">
        <v>260475</v>
      </c>
      <c r="Q54">
        <v>24000</v>
      </c>
      <c r="R54">
        <f t="shared" si="4"/>
        <v>284475</v>
      </c>
    </row>
    <row r="55" spans="12:18">
      <c r="L55" t="s">
        <v>617</v>
      </c>
      <c r="M55" t="s">
        <v>132</v>
      </c>
      <c r="N55" t="s">
        <v>132</v>
      </c>
      <c r="O55">
        <v>2020</v>
      </c>
      <c r="P55">
        <v>236406</v>
      </c>
      <c r="Q55">
        <v>24000</v>
      </c>
      <c r="R55">
        <f t="shared" si="4"/>
        <v>260406</v>
      </c>
    </row>
    <row r="56" spans="12:18">
      <c r="L56" t="s">
        <v>618</v>
      </c>
      <c r="M56" t="s">
        <v>98</v>
      </c>
      <c r="N56" t="s">
        <v>98</v>
      </c>
      <c r="O56">
        <v>2020</v>
      </c>
      <c r="P56">
        <v>285452</v>
      </c>
      <c r="Q56">
        <v>24000</v>
      </c>
      <c r="R56">
        <f t="shared" si="4"/>
        <v>309452</v>
      </c>
    </row>
    <row r="57" spans="12:18">
      <c r="L57" t="s">
        <v>619</v>
      </c>
      <c r="M57" t="s">
        <v>132</v>
      </c>
      <c r="N57" t="s">
        <v>132</v>
      </c>
      <c r="O57">
        <v>2020</v>
      </c>
      <c r="P57">
        <v>233760</v>
      </c>
      <c r="Q57">
        <v>24000</v>
      </c>
      <c r="R57">
        <f t="shared" si="4"/>
        <v>257760</v>
      </c>
    </row>
    <row r="58" spans="12:18">
      <c r="L58" t="s">
        <v>620</v>
      </c>
      <c r="M58" t="s">
        <v>284</v>
      </c>
      <c r="N58" t="s">
        <v>284</v>
      </c>
      <c r="O58">
        <v>2021</v>
      </c>
      <c r="P58">
        <v>247494</v>
      </c>
      <c r="Q58">
        <v>24000</v>
      </c>
      <c r="R58">
        <f t="shared" si="4"/>
        <v>271494</v>
      </c>
    </row>
  </sheetData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workbookViewId="0">
      <selection activeCell="D15" activeCellId="3" sqref="D4 D13 D14 D15"/>
    </sheetView>
  </sheetViews>
  <sheetFormatPr defaultRowHeight="15"/>
  <cols>
    <col min="1" max="1" width="24.28515625" bestFit="1" customWidth="1"/>
    <col min="2" max="2" width="18.85546875" bestFit="1" customWidth="1"/>
    <col min="3" max="3" width="10.28515625" bestFit="1" customWidth="1"/>
    <col min="7" max="7" width="14.7109375" bestFit="1" customWidth="1"/>
  </cols>
  <sheetData>
    <row r="1" spans="1:12">
      <c r="A1" t="s">
        <v>537</v>
      </c>
      <c r="B1" t="s">
        <v>548</v>
      </c>
      <c r="C1">
        <v>56898</v>
      </c>
      <c r="D1">
        <v>7000</v>
      </c>
      <c r="E1">
        <f>C1+D1</f>
        <v>63898</v>
      </c>
      <c r="F1">
        <v>2019</v>
      </c>
    </row>
    <row r="2" spans="1:12">
      <c r="A2" t="s">
        <v>538</v>
      </c>
      <c r="B2" t="s">
        <v>550</v>
      </c>
      <c r="C2">
        <v>287947</v>
      </c>
      <c r="D2">
        <v>28000</v>
      </c>
      <c r="E2">
        <f t="shared" ref="E2:E15" si="0">C2+D2</f>
        <v>315947</v>
      </c>
      <c r="F2">
        <v>2021</v>
      </c>
    </row>
    <row r="3" spans="1:12">
      <c r="A3" t="s">
        <v>539</v>
      </c>
      <c r="B3" t="s">
        <v>551</v>
      </c>
      <c r="C3">
        <v>189545</v>
      </c>
      <c r="D3">
        <v>14000</v>
      </c>
      <c r="E3">
        <f t="shared" si="0"/>
        <v>203545</v>
      </c>
      <c r="F3">
        <v>2021</v>
      </c>
      <c r="L3">
        <v>2023</v>
      </c>
    </row>
    <row r="4" spans="1:12">
      <c r="A4" s="83" t="s">
        <v>568</v>
      </c>
      <c r="B4" s="81" t="s">
        <v>552</v>
      </c>
      <c r="C4" s="81">
        <v>263451</v>
      </c>
      <c r="D4" s="81">
        <v>28000</v>
      </c>
      <c r="E4" s="81">
        <f t="shared" si="0"/>
        <v>291451</v>
      </c>
      <c r="F4" s="81">
        <v>2023</v>
      </c>
      <c r="G4" s="81" t="s">
        <v>323</v>
      </c>
      <c r="L4">
        <v>2022</v>
      </c>
    </row>
    <row r="5" spans="1:12">
      <c r="A5" t="s">
        <v>540</v>
      </c>
      <c r="B5" t="s">
        <v>553</v>
      </c>
      <c r="C5">
        <v>31666</v>
      </c>
      <c r="D5">
        <v>1750</v>
      </c>
      <c r="E5">
        <f t="shared" si="0"/>
        <v>33416</v>
      </c>
      <c r="F5">
        <v>2018</v>
      </c>
      <c r="L5">
        <v>2021</v>
      </c>
    </row>
    <row r="6" spans="1:12">
      <c r="A6" t="s">
        <v>541</v>
      </c>
      <c r="B6" t="s">
        <v>554</v>
      </c>
      <c r="C6">
        <v>21180</v>
      </c>
      <c r="D6">
        <v>1750</v>
      </c>
      <c r="E6">
        <f t="shared" si="0"/>
        <v>22930</v>
      </c>
      <c r="F6">
        <v>2016</v>
      </c>
      <c r="L6">
        <v>2021</v>
      </c>
    </row>
    <row r="7" spans="1:12">
      <c r="A7" t="s">
        <v>542</v>
      </c>
      <c r="B7" t="s">
        <v>555</v>
      </c>
      <c r="C7">
        <v>20922</v>
      </c>
      <c r="D7">
        <v>1750</v>
      </c>
      <c r="E7">
        <f t="shared" si="0"/>
        <v>22672</v>
      </c>
      <c r="F7">
        <v>2016</v>
      </c>
    </row>
    <row r="8" spans="1:12">
      <c r="A8" t="s">
        <v>543</v>
      </c>
      <c r="B8" t="s">
        <v>556</v>
      </c>
      <c r="C8">
        <v>28997</v>
      </c>
      <c r="D8">
        <v>3500</v>
      </c>
      <c r="E8">
        <f t="shared" si="0"/>
        <v>32497</v>
      </c>
      <c r="F8">
        <v>2016</v>
      </c>
    </row>
    <row r="9" spans="1:12">
      <c r="A9" t="s">
        <v>544</v>
      </c>
      <c r="B9" t="s">
        <v>557</v>
      </c>
      <c r="C9">
        <v>31666</v>
      </c>
      <c r="D9">
        <v>1750</v>
      </c>
      <c r="E9">
        <f t="shared" si="0"/>
        <v>33416</v>
      </c>
      <c r="F9">
        <v>2018</v>
      </c>
    </row>
    <row r="10" spans="1:12">
      <c r="A10" t="s">
        <v>545</v>
      </c>
      <c r="B10" t="s">
        <v>558</v>
      </c>
      <c r="C10">
        <v>21180</v>
      </c>
      <c r="D10">
        <v>1750</v>
      </c>
      <c r="E10">
        <f t="shared" si="0"/>
        <v>22930</v>
      </c>
      <c r="F10">
        <v>2016</v>
      </c>
    </row>
    <row r="11" spans="1:12">
      <c r="A11" t="s">
        <v>546</v>
      </c>
      <c r="B11" t="s">
        <v>559</v>
      </c>
      <c r="C11">
        <v>61959</v>
      </c>
      <c r="D11">
        <v>7000</v>
      </c>
      <c r="E11">
        <f t="shared" si="0"/>
        <v>68959</v>
      </c>
      <c r="F11">
        <v>2021</v>
      </c>
    </row>
    <row r="12" spans="1:12">
      <c r="A12" t="s">
        <v>547</v>
      </c>
      <c r="B12" t="s">
        <v>560</v>
      </c>
      <c r="C12">
        <v>32539</v>
      </c>
      <c r="D12">
        <v>3500</v>
      </c>
      <c r="E12">
        <f t="shared" si="0"/>
        <v>36039</v>
      </c>
      <c r="F12">
        <v>2017</v>
      </c>
    </row>
    <row r="13" spans="1:12" s="81" customFormat="1">
      <c r="A13" s="83" t="s">
        <v>566</v>
      </c>
      <c r="B13" s="81" t="s">
        <v>549</v>
      </c>
      <c r="C13" s="81">
        <v>184652</v>
      </c>
      <c r="D13" s="81">
        <v>14000</v>
      </c>
      <c r="E13" s="81">
        <f>C13+D13</f>
        <v>198652</v>
      </c>
      <c r="F13" s="81">
        <v>2022</v>
      </c>
      <c r="G13" s="81" t="s">
        <v>567</v>
      </c>
    </row>
    <row r="14" spans="1:12" s="81" customFormat="1">
      <c r="A14" s="81" t="s">
        <v>561</v>
      </c>
      <c r="B14" s="81" t="s">
        <v>562</v>
      </c>
      <c r="C14" s="82">
        <v>66567</v>
      </c>
      <c r="D14" s="81">
        <v>6000</v>
      </c>
      <c r="E14" s="81">
        <f t="shared" si="0"/>
        <v>72567</v>
      </c>
      <c r="F14" s="81">
        <v>2021</v>
      </c>
      <c r="G14" s="81" t="s">
        <v>563</v>
      </c>
    </row>
    <row r="15" spans="1:12" s="81" customFormat="1">
      <c r="A15" s="81" t="s">
        <v>564</v>
      </c>
      <c r="B15" s="81" t="s">
        <v>565</v>
      </c>
      <c r="C15" s="82">
        <v>64690</v>
      </c>
      <c r="D15" s="81">
        <v>6000</v>
      </c>
      <c r="E15" s="81">
        <f t="shared" si="0"/>
        <v>70690</v>
      </c>
      <c r="F15" s="81">
        <v>2021</v>
      </c>
      <c r="G15" s="81" t="s">
        <v>563</v>
      </c>
    </row>
  </sheetData>
  <autoFilter ref="A1:H15" xr:uid="{00000000-0009-0000-0000-000003000000}"/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1"/>
  <sheetViews>
    <sheetView topLeftCell="A7" workbookViewId="0">
      <selection activeCell="E24" sqref="E24"/>
    </sheetView>
  </sheetViews>
  <sheetFormatPr defaultRowHeight="15"/>
  <cols>
    <col min="1" max="1" width="24.28515625" style="72" bestFit="1" customWidth="1"/>
    <col min="2" max="2" width="14.7109375" style="72" bestFit="1" customWidth="1"/>
    <col min="3" max="3" width="12.42578125" bestFit="1" customWidth="1"/>
    <col min="4" max="4" width="6.85546875" customWidth="1"/>
    <col min="5" max="5" width="8.7109375" style="72"/>
    <col min="9" max="9" width="24.28515625" bestFit="1" customWidth="1"/>
    <col min="10" max="10" width="14.7109375" bestFit="1" customWidth="1"/>
    <col min="11" max="11" width="14.7109375" customWidth="1"/>
    <col min="16" max="16" width="12.42578125" style="72" bestFit="1" customWidth="1"/>
    <col min="17" max="17" width="30.7109375" style="72" bestFit="1" customWidth="1"/>
    <col min="18" max="18" width="8.7109375" style="72"/>
    <col min="19" max="19" width="11.28515625" style="72" bestFit="1" customWidth="1"/>
    <col min="20" max="20" width="17.85546875" style="72" bestFit="1" customWidth="1"/>
  </cols>
  <sheetData>
    <row r="1" spans="1:20">
      <c r="A1" s="79" t="s">
        <v>117</v>
      </c>
      <c r="B1" s="79" t="s">
        <v>144</v>
      </c>
    </row>
    <row r="2" spans="1:20">
      <c r="A2" s="79" t="s">
        <v>492</v>
      </c>
      <c r="B2" s="80" t="s">
        <v>473</v>
      </c>
      <c r="C2" t="str">
        <f>VLOOKUP(A2,I:K,3,0)</f>
        <v>JCPT1612DCB</v>
      </c>
      <c r="D2">
        <f>VLOOKUP(A2,I:L,4,0)</f>
        <v>2020</v>
      </c>
      <c r="E2" s="72">
        <f>VLOOKUP(A2,I:N,6,0)</f>
        <v>6000</v>
      </c>
      <c r="F2">
        <f>VLOOKUP(A2,I:O,7,0)</f>
        <v>69448</v>
      </c>
      <c r="I2" t="s">
        <v>493</v>
      </c>
      <c r="J2" t="s">
        <v>513</v>
      </c>
      <c r="K2" t="s">
        <v>533</v>
      </c>
      <c r="L2">
        <v>2017</v>
      </c>
      <c r="M2">
        <v>32539</v>
      </c>
      <c r="N2">
        <v>3500</v>
      </c>
      <c r="O2">
        <f>M2+N2</f>
        <v>36039</v>
      </c>
      <c r="P2" s="79" t="s">
        <v>458</v>
      </c>
      <c r="Q2" s="79" t="s">
        <v>459</v>
      </c>
      <c r="R2" s="79" t="s">
        <v>460</v>
      </c>
      <c r="S2" s="79" t="s">
        <v>461</v>
      </c>
      <c r="T2" s="79" t="s">
        <v>469</v>
      </c>
    </row>
    <row r="3" spans="1:20">
      <c r="A3" s="80" t="s">
        <v>431</v>
      </c>
      <c r="B3" s="80" t="s">
        <v>474</v>
      </c>
      <c r="C3" t="str">
        <f t="shared" ref="C3:C21" si="0">VLOOKUP(A3,I:K,3,0)</f>
        <v>JCPT1612DCB</v>
      </c>
      <c r="D3">
        <f t="shared" ref="D3:D21" si="1">VLOOKUP(A3,I:L,4,0)</f>
        <v>2020</v>
      </c>
      <c r="E3" s="72">
        <f t="shared" ref="E3:E21" si="2">VLOOKUP(A3,I:N,6,0)</f>
        <v>6000</v>
      </c>
      <c r="F3">
        <f t="shared" ref="F3:F21" si="3">VLOOKUP(A3,I:O,7,0)</f>
        <v>69448</v>
      </c>
      <c r="I3" t="s">
        <v>440</v>
      </c>
      <c r="J3" t="s">
        <v>483</v>
      </c>
      <c r="K3" t="s">
        <v>534</v>
      </c>
      <c r="L3">
        <v>2020</v>
      </c>
      <c r="M3">
        <v>63448</v>
      </c>
      <c r="N3">
        <v>6000</v>
      </c>
      <c r="O3">
        <f t="shared" ref="O3:O41" si="4">M3+N3</f>
        <v>69448</v>
      </c>
      <c r="P3" s="80" t="s">
        <v>450</v>
      </c>
      <c r="Q3" s="80" t="s">
        <v>453</v>
      </c>
      <c r="R3" s="80">
        <v>1</v>
      </c>
      <c r="S3" s="80">
        <v>1000264080</v>
      </c>
      <c r="T3" s="80" t="s">
        <v>468</v>
      </c>
    </row>
    <row r="4" spans="1:20">
      <c r="A4" s="80" t="s">
        <v>432</v>
      </c>
      <c r="B4" s="80" t="s">
        <v>475</v>
      </c>
      <c r="C4" t="str">
        <f t="shared" si="0"/>
        <v>JCPT1612DCB</v>
      </c>
      <c r="D4">
        <f t="shared" si="1"/>
        <v>2020</v>
      </c>
      <c r="E4" s="72">
        <f t="shared" si="2"/>
        <v>6000</v>
      </c>
      <c r="F4">
        <f t="shared" si="3"/>
        <v>71705</v>
      </c>
      <c r="I4" t="s">
        <v>494</v>
      </c>
      <c r="J4" t="s">
        <v>514</v>
      </c>
      <c r="K4" t="s">
        <v>533</v>
      </c>
      <c r="L4">
        <v>2017</v>
      </c>
      <c r="M4">
        <v>33212</v>
      </c>
      <c r="N4">
        <v>3500</v>
      </c>
      <c r="O4">
        <f t="shared" si="4"/>
        <v>36712</v>
      </c>
      <c r="P4" s="80">
        <v>1800023891</v>
      </c>
      <c r="Q4" s="80" t="s">
        <v>454</v>
      </c>
      <c r="R4" s="80">
        <v>10</v>
      </c>
      <c r="S4" s="80">
        <v>1000264081</v>
      </c>
      <c r="T4" s="80" t="s">
        <v>467</v>
      </c>
    </row>
    <row r="5" spans="1:20">
      <c r="A5" s="80" t="s">
        <v>433</v>
      </c>
      <c r="B5" s="80" t="s">
        <v>476</v>
      </c>
      <c r="C5" t="str">
        <f t="shared" si="0"/>
        <v>JCPT1612DCB</v>
      </c>
      <c r="D5">
        <f t="shared" si="1"/>
        <v>2021</v>
      </c>
      <c r="E5" s="72">
        <f t="shared" si="2"/>
        <v>6000</v>
      </c>
      <c r="F5">
        <f t="shared" si="3"/>
        <v>67959</v>
      </c>
      <c r="I5" t="s">
        <v>495</v>
      </c>
      <c r="J5" t="s">
        <v>515</v>
      </c>
      <c r="K5" t="s">
        <v>534</v>
      </c>
      <c r="L5">
        <v>2020</v>
      </c>
      <c r="M5">
        <v>64718</v>
      </c>
      <c r="N5">
        <v>6000</v>
      </c>
      <c r="O5">
        <f t="shared" si="4"/>
        <v>70718</v>
      </c>
      <c r="P5" s="80" t="s">
        <v>451</v>
      </c>
      <c r="Q5" s="80" t="s">
        <v>455</v>
      </c>
      <c r="R5" s="80">
        <v>10</v>
      </c>
      <c r="S5" s="80">
        <v>1000264082</v>
      </c>
      <c r="T5" s="80" t="s">
        <v>466</v>
      </c>
    </row>
    <row r="6" spans="1:20">
      <c r="A6" s="80" t="s">
        <v>434</v>
      </c>
      <c r="B6" s="80" t="s">
        <v>477</v>
      </c>
      <c r="C6" t="str">
        <f t="shared" si="0"/>
        <v>JCPT1612DC</v>
      </c>
      <c r="D6">
        <f t="shared" si="1"/>
        <v>2018</v>
      </c>
      <c r="E6" s="72">
        <f t="shared" si="2"/>
        <v>7000</v>
      </c>
      <c r="F6">
        <f t="shared" si="3"/>
        <v>59044</v>
      </c>
      <c r="I6" t="s">
        <v>447</v>
      </c>
      <c r="J6" t="s">
        <v>489</v>
      </c>
      <c r="K6" t="s">
        <v>534</v>
      </c>
      <c r="L6">
        <v>2020</v>
      </c>
      <c r="M6">
        <v>65705</v>
      </c>
      <c r="N6">
        <v>6000</v>
      </c>
      <c r="O6">
        <f t="shared" si="4"/>
        <v>71705</v>
      </c>
      <c r="P6" s="80" t="s">
        <v>452</v>
      </c>
      <c r="Q6" s="80" t="s">
        <v>456</v>
      </c>
      <c r="R6" s="80">
        <v>1</v>
      </c>
      <c r="S6" s="80">
        <v>1000264083</v>
      </c>
      <c r="T6" s="80" t="s">
        <v>465</v>
      </c>
    </row>
    <row r="7" spans="1:20">
      <c r="A7" s="80" t="s">
        <v>435</v>
      </c>
      <c r="B7" s="80" t="s">
        <v>478</v>
      </c>
      <c r="C7" t="str">
        <f t="shared" si="0"/>
        <v>JCPT1612DCB</v>
      </c>
      <c r="D7">
        <f t="shared" si="1"/>
        <v>2020</v>
      </c>
      <c r="E7" s="72">
        <f t="shared" si="2"/>
        <v>6000</v>
      </c>
      <c r="F7">
        <f t="shared" si="3"/>
        <v>70953</v>
      </c>
      <c r="I7" t="s">
        <v>434</v>
      </c>
      <c r="J7" t="s">
        <v>477</v>
      </c>
      <c r="K7" t="s">
        <v>535</v>
      </c>
      <c r="L7">
        <v>2018</v>
      </c>
      <c r="M7">
        <v>52044</v>
      </c>
      <c r="N7">
        <v>7000</v>
      </c>
      <c r="O7">
        <f t="shared" si="4"/>
        <v>59044</v>
      </c>
      <c r="P7" s="80" t="s">
        <v>457</v>
      </c>
      <c r="Q7" s="80" t="s">
        <v>456</v>
      </c>
      <c r="R7" s="80">
        <v>1</v>
      </c>
      <c r="S7" s="80">
        <v>1000265033</v>
      </c>
      <c r="T7" s="80" t="s">
        <v>464</v>
      </c>
    </row>
    <row r="8" spans="1:20">
      <c r="A8" s="80" t="s">
        <v>436</v>
      </c>
      <c r="B8" s="80" t="s">
        <v>479</v>
      </c>
      <c r="C8" t="str">
        <f t="shared" si="0"/>
        <v>JCPT1612DCB</v>
      </c>
      <c r="D8">
        <f t="shared" si="1"/>
        <v>2020</v>
      </c>
      <c r="E8" s="72">
        <f t="shared" si="2"/>
        <v>6000</v>
      </c>
      <c r="F8">
        <f t="shared" si="3"/>
        <v>70953</v>
      </c>
      <c r="I8" t="s">
        <v>496</v>
      </c>
      <c r="J8" t="s">
        <v>516</v>
      </c>
      <c r="K8" t="s">
        <v>533</v>
      </c>
      <c r="L8">
        <v>2018</v>
      </c>
      <c r="M8">
        <v>42323</v>
      </c>
      <c r="N8">
        <v>3500</v>
      </c>
      <c r="O8">
        <f t="shared" si="4"/>
        <v>45823</v>
      </c>
      <c r="P8" s="80">
        <v>3430611200</v>
      </c>
      <c r="Q8" s="80" t="s">
        <v>462</v>
      </c>
      <c r="R8" s="80">
        <v>20</v>
      </c>
      <c r="S8" s="80">
        <v>1000265034</v>
      </c>
      <c r="T8" s="80" t="s">
        <v>463</v>
      </c>
    </row>
    <row r="9" spans="1:20">
      <c r="A9" s="80" t="s">
        <v>437</v>
      </c>
      <c r="B9" s="80" t="s">
        <v>480</v>
      </c>
      <c r="C9" t="str">
        <f t="shared" si="0"/>
        <v>JCPT1612DCB</v>
      </c>
      <c r="D9">
        <f t="shared" si="1"/>
        <v>2020</v>
      </c>
      <c r="E9" s="72">
        <f t="shared" si="2"/>
        <v>6000</v>
      </c>
      <c r="F9">
        <f t="shared" si="3"/>
        <v>70953</v>
      </c>
      <c r="I9" t="s">
        <v>438</v>
      </c>
      <c r="J9" t="s">
        <v>481</v>
      </c>
      <c r="K9" t="s">
        <v>534</v>
      </c>
      <c r="L9">
        <v>2021</v>
      </c>
      <c r="M9">
        <v>61959</v>
      </c>
      <c r="N9">
        <v>6000</v>
      </c>
      <c r="O9">
        <f t="shared" si="4"/>
        <v>67959</v>
      </c>
    </row>
    <row r="10" spans="1:20">
      <c r="A10" s="80" t="s">
        <v>438</v>
      </c>
      <c r="B10" s="80" t="s">
        <v>481</v>
      </c>
      <c r="C10" t="str">
        <f t="shared" si="0"/>
        <v>JCPT1612DCB</v>
      </c>
      <c r="D10">
        <f t="shared" si="1"/>
        <v>2021</v>
      </c>
      <c r="E10" s="72">
        <f t="shared" si="2"/>
        <v>6000</v>
      </c>
      <c r="F10">
        <f t="shared" si="3"/>
        <v>67959</v>
      </c>
      <c r="I10" t="s">
        <v>497</v>
      </c>
      <c r="J10" t="s">
        <v>517</v>
      </c>
      <c r="K10" t="s">
        <v>533</v>
      </c>
      <c r="L10">
        <v>2017</v>
      </c>
      <c r="M10">
        <v>33885</v>
      </c>
      <c r="N10">
        <v>3500</v>
      </c>
      <c r="O10">
        <f t="shared" si="4"/>
        <v>37385</v>
      </c>
    </row>
    <row r="11" spans="1:20">
      <c r="A11" s="79" t="s">
        <v>472</v>
      </c>
      <c r="B11" s="80" t="s">
        <v>482</v>
      </c>
      <c r="C11" t="str">
        <f t="shared" si="0"/>
        <v>JCPT1612DC</v>
      </c>
      <c r="D11">
        <f t="shared" si="1"/>
        <v>2018</v>
      </c>
      <c r="E11" s="72">
        <f t="shared" si="2"/>
        <v>7000</v>
      </c>
      <c r="F11">
        <f t="shared" si="3"/>
        <v>59044</v>
      </c>
      <c r="I11" t="s">
        <v>498</v>
      </c>
      <c r="J11" t="s">
        <v>518</v>
      </c>
      <c r="K11" t="s">
        <v>533</v>
      </c>
      <c r="L11">
        <v>2017</v>
      </c>
      <c r="M11">
        <v>33212</v>
      </c>
      <c r="N11">
        <v>3500</v>
      </c>
      <c r="O11">
        <f t="shared" si="4"/>
        <v>36712</v>
      </c>
    </row>
    <row r="12" spans="1:20">
      <c r="A12" s="80" t="s">
        <v>440</v>
      </c>
      <c r="B12" s="80" t="s">
        <v>483</v>
      </c>
      <c r="C12" t="str">
        <f t="shared" si="0"/>
        <v>JCPT1612DCB</v>
      </c>
      <c r="D12">
        <f t="shared" si="1"/>
        <v>2020</v>
      </c>
      <c r="E12" s="72">
        <f t="shared" si="2"/>
        <v>6000</v>
      </c>
      <c r="F12">
        <f t="shared" si="3"/>
        <v>69448</v>
      </c>
      <c r="I12" t="s">
        <v>499</v>
      </c>
      <c r="J12" t="s">
        <v>519</v>
      </c>
      <c r="K12" t="s">
        <v>533</v>
      </c>
      <c r="L12">
        <v>2017</v>
      </c>
      <c r="M12">
        <v>32539</v>
      </c>
      <c r="N12">
        <v>3500</v>
      </c>
      <c r="O12">
        <f t="shared" si="4"/>
        <v>36039</v>
      </c>
    </row>
    <row r="13" spans="1:20">
      <c r="A13" s="80" t="s">
        <v>441</v>
      </c>
      <c r="B13" s="80" t="s">
        <v>484</v>
      </c>
      <c r="C13" t="str">
        <f t="shared" si="0"/>
        <v>JCPT1612DCB</v>
      </c>
      <c r="D13">
        <f t="shared" si="1"/>
        <v>2020</v>
      </c>
      <c r="E13" s="72">
        <f t="shared" si="2"/>
        <v>6000</v>
      </c>
      <c r="F13">
        <f t="shared" si="3"/>
        <v>69448</v>
      </c>
      <c r="I13" t="s">
        <v>500</v>
      </c>
      <c r="J13" t="s">
        <v>520</v>
      </c>
      <c r="K13" t="s">
        <v>533</v>
      </c>
      <c r="L13">
        <v>2017</v>
      </c>
      <c r="M13">
        <v>32539</v>
      </c>
      <c r="N13">
        <v>3500</v>
      </c>
      <c r="O13">
        <f t="shared" si="4"/>
        <v>36039</v>
      </c>
    </row>
    <row r="14" spans="1:20">
      <c r="A14" s="80" t="s">
        <v>442</v>
      </c>
      <c r="B14" s="80" t="s">
        <v>485</v>
      </c>
      <c r="C14" t="str">
        <f t="shared" si="0"/>
        <v>JCPT1612DCB</v>
      </c>
      <c r="D14">
        <f t="shared" si="1"/>
        <v>2020</v>
      </c>
      <c r="E14" s="72">
        <f t="shared" si="2"/>
        <v>6000</v>
      </c>
      <c r="F14">
        <f t="shared" si="3"/>
        <v>69448</v>
      </c>
      <c r="I14" t="s">
        <v>501</v>
      </c>
      <c r="J14" t="s">
        <v>521</v>
      </c>
      <c r="K14" t="s">
        <v>533</v>
      </c>
      <c r="L14">
        <v>2016</v>
      </c>
      <c r="M14">
        <v>31266</v>
      </c>
      <c r="N14">
        <v>3500</v>
      </c>
      <c r="O14">
        <f t="shared" si="4"/>
        <v>34766</v>
      </c>
    </row>
    <row r="15" spans="1:20">
      <c r="A15" s="80" t="s">
        <v>443</v>
      </c>
      <c r="B15" s="80" t="s">
        <v>486</v>
      </c>
      <c r="C15" t="str">
        <f t="shared" si="0"/>
        <v>JCPT1612DCB</v>
      </c>
      <c r="D15">
        <f t="shared" si="1"/>
        <v>2021</v>
      </c>
      <c r="E15" s="72">
        <f t="shared" si="2"/>
        <v>6000</v>
      </c>
      <c r="F15">
        <f t="shared" si="3"/>
        <v>67959</v>
      </c>
      <c r="I15" t="s">
        <v>442</v>
      </c>
      <c r="J15" t="s">
        <v>485</v>
      </c>
      <c r="K15" t="s">
        <v>534</v>
      </c>
      <c r="L15">
        <v>2020</v>
      </c>
      <c r="M15">
        <v>63448</v>
      </c>
      <c r="N15">
        <v>6000</v>
      </c>
      <c r="O15">
        <f t="shared" si="4"/>
        <v>69448</v>
      </c>
    </row>
    <row r="16" spans="1:20">
      <c r="A16" s="80" t="s">
        <v>444</v>
      </c>
      <c r="B16" s="80" t="s">
        <v>487</v>
      </c>
      <c r="C16" t="str">
        <f t="shared" si="0"/>
        <v>JCPT1612DCB</v>
      </c>
      <c r="D16">
        <f t="shared" si="1"/>
        <v>2021</v>
      </c>
      <c r="E16" s="72">
        <f t="shared" si="2"/>
        <v>6000</v>
      </c>
      <c r="F16">
        <f t="shared" si="3"/>
        <v>67959</v>
      </c>
      <c r="I16" t="s">
        <v>432</v>
      </c>
      <c r="J16" t="s">
        <v>475</v>
      </c>
      <c r="K16" t="s">
        <v>534</v>
      </c>
      <c r="L16">
        <v>2020</v>
      </c>
      <c r="M16">
        <v>65705</v>
      </c>
      <c r="N16">
        <v>6000</v>
      </c>
      <c r="O16">
        <f t="shared" si="4"/>
        <v>71705</v>
      </c>
    </row>
    <row r="17" spans="1:15">
      <c r="A17" s="79" t="s">
        <v>470</v>
      </c>
      <c r="B17" s="80" t="s">
        <v>471</v>
      </c>
      <c r="C17" t="str">
        <f t="shared" si="0"/>
        <v>JCPT1612DCB</v>
      </c>
      <c r="D17">
        <f t="shared" si="1"/>
        <v>2019</v>
      </c>
      <c r="E17" s="72">
        <f t="shared" si="2"/>
        <v>6000</v>
      </c>
      <c r="F17">
        <f t="shared" si="3"/>
        <v>64516</v>
      </c>
      <c r="I17" t="s">
        <v>431</v>
      </c>
      <c r="J17" t="s">
        <v>474</v>
      </c>
      <c r="K17" t="s">
        <v>534</v>
      </c>
      <c r="L17">
        <v>2020</v>
      </c>
      <c r="M17">
        <v>63448</v>
      </c>
      <c r="N17">
        <v>6000</v>
      </c>
      <c r="O17">
        <f t="shared" si="4"/>
        <v>69448</v>
      </c>
    </row>
    <row r="18" spans="1:15">
      <c r="A18" s="80" t="s">
        <v>446</v>
      </c>
      <c r="B18" s="80" t="s">
        <v>488</v>
      </c>
      <c r="C18" t="str">
        <f t="shared" si="0"/>
        <v>JCPT1612AC</v>
      </c>
      <c r="D18">
        <f t="shared" si="1"/>
        <v>2023</v>
      </c>
      <c r="E18" s="72">
        <f t="shared" si="2"/>
        <v>7000</v>
      </c>
      <c r="F18">
        <f t="shared" si="3"/>
        <v>83036</v>
      </c>
      <c r="I18" t="s">
        <v>502</v>
      </c>
      <c r="J18" t="s">
        <v>522</v>
      </c>
      <c r="K18" t="s">
        <v>533</v>
      </c>
      <c r="L18">
        <v>2017</v>
      </c>
      <c r="M18">
        <v>33885</v>
      </c>
      <c r="N18">
        <v>3500</v>
      </c>
      <c r="O18">
        <f t="shared" si="4"/>
        <v>37385</v>
      </c>
    </row>
    <row r="19" spans="1:15">
      <c r="A19" s="80" t="s">
        <v>447</v>
      </c>
      <c r="B19" s="80" t="s">
        <v>489</v>
      </c>
      <c r="C19" t="str">
        <f t="shared" si="0"/>
        <v>JCPT1612DCB</v>
      </c>
      <c r="D19">
        <f t="shared" si="1"/>
        <v>2020</v>
      </c>
      <c r="E19" s="72">
        <f t="shared" si="2"/>
        <v>6000</v>
      </c>
      <c r="F19">
        <f t="shared" si="3"/>
        <v>71705</v>
      </c>
      <c r="I19" t="s">
        <v>437</v>
      </c>
      <c r="J19" t="s">
        <v>480</v>
      </c>
      <c r="K19" t="s">
        <v>534</v>
      </c>
      <c r="L19">
        <v>2020</v>
      </c>
      <c r="M19">
        <v>64953</v>
      </c>
      <c r="N19">
        <v>6000</v>
      </c>
      <c r="O19">
        <f t="shared" si="4"/>
        <v>70953</v>
      </c>
    </row>
    <row r="20" spans="1:15">
      <c r="A20" s="80" t="s">
        <v>448</v>
      </c>
      <c r="B20" s="80" t="s">
        <v>490</v>
      </c>
      <c r="C20" t="str">
        <f t="shared" si="0"/>
        <v>JCPT1612DCB</v>
      </c>
      <c r="D20">
        <f t="shared" si="1"/>
        <v>2020</v>
      </c>
      <c r="E20" s="72">
        <f t="shared" si="2"/>
        <v>6000</v>
      </c>
      <c r="F20">
        <f t="shared" si="3"/>
        <v>72458</v>
      </c>
      <c r="I20" t="s">
        <v>441</v>
      </c>
      <c r="J20" t="s">
        <v>484</v>
      </c>
      <c r="K20" t="s">
        <v>534</v>
      </c>
      <c r="L20">
        <v>2020</v>
      </c>
      <c r="M20">
        <v>63448</v>
      </c>
      <c r="N20">
        <v>6000</v>
      </c>
      <c r="O20">
        <f t="shared" si="4"/>
        <v>69448</v>
      </c>
    </row>
    <row r="21" spans="1:15">
      <c r="A21" s="80" t="s">
        <v>449</v>
      </c>
      <c r="B21" s="80" t="s">
        <v>491</v>
      </c>
      <c r="C21" t="str">
        <f t="shared" si="0"/>
        <v>JCPT1612DCB</v>
      </c>
      <c r="D21">
        <f t="shared" si="1"/>
        <v>2021</v>
      </c>
      <c r="E21" s="72">
        <f t="shared" si="2"/>
        <v>6000</v>
      </c>
      <c r="F21">
        <f t="shared" si="3"/>
        <v>67959</v>
      </c>
      <c r="I21" t="s">
        <v>503</v>
      </c>
      <c r="J21" t="s">
        <v>523</v>
      </c>
      <c r="K21" t="s">
        <v>534</v>
      </c>
      <c r="L21">
        <v>2021</v>
      </c>
      <c r="M21">
        <v>61959</v>
      </c>
      <c r="N21">
        <v>6000</v>
      </c>
      <c r="O21">
        <f t="shared" si="4"/>
        <v>67959</v>
      </c>
    </row>
    <row r="22" spans="1:15">
      <c r="I22" t="s">
        <v>435</v>
      </c>
      <c r="J22" t="s">
        <v>478</v>
      </c>
      <c r="K22" t="s">
        <v>534</v>
      </c>
      <c r="L22">
        <v>2020</v>
      </c>
      <c r="M22">
        <v>64953</v>
      </c>
      <c r="N22">
        <v>6000</v>
      </c>
      <c r="O22">
        <f t="shared" si="4"/>
        <v>70953</v>
      </c>
    </row>
    <row r="23" spans="1:15">
      <c r="E23" s="71">
        <f>123000-800</f>
        <v>122200</v>
      </c>
      <c r="I23" t="s">
        <v>436</v>
      </c>
      <c r="J23" t="s">
        <v>479</v>
      </c>
      <c r="K23" t="s">
        <v>534</v>
      </c>
      <c r="L23">
        <v>2020</v>
      </c>
      <c r="M23">
        <v>64953</v>
      </c>
      <c r="N23">
        <v>6000</v>
      </c>
      <c r="O23">
        <f t="shared" si="4"/>
        <v>70953</v>
      </c>
    </row>
    <row r="24" spans="1:15">
      <c r="I24" t="s">
        <v>504</v>
      </c>
      <c r="J24" t="s">
        <v>524</v>
      </c>
      <c r="K24" t="s">
        <v>533</v>
      </c>
      <c r="L24">
        <v>2017</v>
      </c>
      <c r="M24">
        <v>32539</v>
      </c>
      <c r="N24">
        <v>3500</v>
      </c>
      <c r="O24">
        <f t="shared" si="4"/>
        <v>36039</v>
      </c>
    </row>
    <row r="25" spans="1:15">
      <c r="I25" t="s">
        <v>505</v>
      </c>
      <c r="J25" t="s">
        <v>525</v>
      </c>
      <c r="K25" t="s">
        <v>534</v>
      </c>
      <c r="L25">
        <v>2020</v>
      </c>
      <c r="M25">
        <v>63448</v>
      </c>
      <c r="N25">
        <v>6000</v>
      </c>
      <c r="O25">
        <f t="shared" si="4"/>
        <v>69448</v>
      </c>
    </row>
    <row r="26" spans="1:15">
      <c r="I26" t="s">
        <v>430</v>
      </c>
      <c r="J26" t="s">
        <v>473</v>
      </c>
      <c r="K26" t="s">
        <v>534</v>
      </c>
      <c r="L26">
        <v>2020</v>
      </c>
      <c r="M26">
        <v>63448</v>
      </c>
      <c r="N26">
        <v>6000</v>
      </c>
      <c r="O26">
        <f t="shared" si="4"/>
        <v>69448</v>
      </c>
    </row>
    <row r="27" spans="1:15">
      <c r="I27" t="s">
        <v>448</v>
      </c>
      <c r="J27" t="s">
        <v>490</v>
      </c>
      <c r="K27" t="s">
        <v>534</v>
      </c>
      <c r="L27">
        <v>2020</v>
      </c>
      <c r="M27">
        <v>66458</v>
      </c>
      <c r="N27">
        <v>6000</v>
      </c>
      <c r="O27">
        <f t="shared" si="4"/>
        <v>72458</v>
      </c>
    </row>
    <row r="28" spans="1:15">
      <c r="I28" t="s">
        <v>444</v>
      </c>
      <c r="J28" t="s">
        <v>487</v>
      </c>
      <c r="K28" t="s">
        <v>534</v>
      </c>
      <c r="L28">
        <v>2021</v>
      </c>
      <c r="M28">
        <v>61959</v>
      </c>
      <c r="N28">
        <v>6000</v>
      </c>
      <c r="O28">
        <f t="shared" si="4"/>
        <v>67959</v>
      </c>
    </row>
    <row r="29" spans="1:15">
      <c r="I29" t="s">
        <v>443</v>
      </c>
      <c r="J29" t="s">
        <v>486</v>
      </c>
      <c r="K29" t="s">
        <v>534</v>
      </c>
      <c r="L29">
        <v>2021</v>
      </c>
      <c r="M29">
        <v>61959</v>
      </c>
      <c r="N29">
        <v>6000</v>
      </c>
      <c r="O29">
        <f t="shared" si="4"/>
        <v>67959</v>
      </c>
    </row>
    <row r="30" spans="1:15">
      <c r="I30" t="s">
        <v>506</v>
      </c>
      <c r="J30" t="s">
        <v>526</v>
      </c>
      <c r="K30" t="s">
        <v>533</v>
      </c>
      <c r="L30">
        <v>2016</v>
      </c>
      <c r="M30">
        <v>31266</v>
      </c>
      <c r="N30">
        <v>3500</v>
      </c>
      <c r="O30">
        <f t="shared" si="4"/>
        <v>34766</v>
      </c>
    </row>
    <row r="31" spans="1:15">
      <c r="I31" t="s">
        <v>446</v>
      </c>
      <c r="J31" t="s">
        <v>488</v>
      </c>
      <c r="K31" t="s">
        <v>536</v>
      </c>
      <c r="L31">
        <v>2023</v>
      </c>
      <c r="M31">
        <v>76036</v>
      </c>
      <c r="N31">
        <v>7000</v>
      </c>
      <c r="O31">
        <f t="shared" si="4"/>
        <v>83036</v>
      </c>
    </row>
    <row r="32" spans="1:15">
      <c r="I32" t="s">
        <v>445</v>
      </c>
      <c r="J32" t="s">
        <v>471</v>
      </c>
      <c r="K32" t="s">
        <v>534</v>
      </c>
      <c r="L32">
        <v>2019</v>
      </c>
      <c r="M32">
        <v>58516</v>
      </c>
      <c r="N32">
        <v>6000</v>
      </c>
      <c r="O32">
        <f t="shared" si="4"/>
        <v>64516</v>
      </c>
    </row>
    <row r="33" spans="9:15">
      <c r="I33" t="s">
        <v>507</v>
      </c>
      <c r="J33" t="s">
        <v>527</v>
      </c>
      <c r="K33" t="s">
        <v>533</v>
      </c>
      <c r="L33">
        <v>2016</v>
      </c>
      <c r="M33">
        <v>30510</v>
      </c>
      <c r="N33">
        <v>3500</v>
      </c>
      <c r="O33">
        <f t="shared" si="4"/>
        <v>34010</v>
      </c>
    </row>
    <row r="34" spans="9:15">
      <c r="I34" t="s">
        <v>508</v>
      </c>
      <c r="J34" t="s">
        <v>528</v>
      </c>
      <c r="K34" t="s">
        <v>533</v>
      </c>
      <c r="L34">
        <v>2018</v>
      </c>
      <c r="M34">
        <v>42323</v>
      </c>
      <c r="N34">
        <v>3500</v>
      </c>
      <c r="O34">
        <f t="shared" si="4"/>
        <v>45823</v>
      </c>
    </row>
    <row r="35" spans="9:15">
      <c r="I35" t="s">
        <v>433</v>
      </c>
      <c r="J35" t="s">
        <v>476</v>
      </c>
      <c r="K35" t="s">
        <v>534</v>
      </c>
      <c r="L35">
        <v>2021</v>
      </c>
      <c r="M35">
        <v>61959</v>
      </c>
      <c r="N35">
        <v>6000</v>
      </c>
      <c r="O35">
        <f t="shared" si="4"/>
        <v>67959</v>
      </c>
    </row>
    <row r="36" spans="9:15">
      <c r="I36" t="s">
        <v>509</v>
      </c>
      <c r="J36" t="s">
        <v>529</v>
      </c>
      <c r="K36" t="s">
        <v>533</v>
      </c>
      <c r="L36">
        <v>2017</v>
      </c>
      <c r="M36">
        <v>33885</v>
      </c>
      <c r="N36">
        <v>3500</v>
      </c>
      <c r="O36">
        <f t="shared" si="4"/>
        <v>37385</v>
      </c>
    </row>
    <row r="37" spans="9:15">
      <c r="I37" t="s">
        <v>510</v>
      </c>
      <c r="J37" t="s">
        <v>530</v>
      </c>
      <c r="K37" t="s">
        <v>533</v>
      </c>
      <c r="L37">
        <v>2016</v>
      </c>
      <c r="M37">
        <v>30510</v>
      </c>
      <c r="N37">
        <v>3500</v>
      </c>
      <c r="O37">
        <f t="shared" si="4"/>
        <v>34010</v>
      </c>
    </row>
    <row r="38" spans="9:15">
      <c r="I38" t="s">
        <v>511</v>
      </c>
      <c r="J38" t="s">
        <v>531</v>
      </c>
      <c r="K38" t="s">
        <v>533</v>
      </c>
      <c r="L38">
        <v>2017</v>
      </c>
      <c r="M38">
        <v>33212</v>
      </c>
      <c r="N38">
        <v>3500</v>
      </c>
      <c r="O38">
        <f t="shared" si="4"/>
        <v>36712</v>
      </c>
    </row>
    <row r="39" spans="9:15">
      <c r="I39" t="s">
        <v>512</v>
      </c>
      <c r="J39" t="s">
        <v>532</v>
      </c>
      <c r="K39" t="s">
        <v>534</v>
      </c>
      <c r="L39">
        <v>2020</v>
      </c>
      <c r="M39">
        <v>63448</v>
      </c>
      <c r="N39">
        <v>6000</v>
      </c>
      <c r="O39">
        <f t="shared" si="4"/>
        <v>69448</v>
      </c>
    </row>
    <row r="40" spans="9:15">
      <c r="I40" t="s">
        <v>449</v>
      </c>
      <c r="J40" t="s">
        <v>491</v>
      </c>
      <c r="K40" t="s">
        <v>534</v>
      </c>
      <c r="L40">
        <v>2021</v>
      </c>
      <c r="M40">
        <v>61959</v>
      </c>
      <c r="N40">
        <v>6000</v>
      </c>
      <c r="O40">
        <f t="shared" si="4"/>
        <v>67959</v>
      </c>
    </row>
    <row r="41" spans="9:15">
      <c r="I41" t="s">
        <v>439</v>
      </c>
      <c r="J41" t="s">
        <v>482</v>
      </c>
      <c r="K41" t="s">
        <v>535</v>
      </c>
      <c r="L41">
        <v>2018</v>
      </c>
      <c r="M41">
        <v>52044</v>
      </c>
      <c r="N41">
        <v>7000</v>
      </c>
      <c r="O41">
        <f t="shared" si="4"/>
        <v>59044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0"/>
  <sheetViews>
    <sheetView workbookViewId="0">
      <selection activeCell="A2" sqref="A2:A12"/>
    </sheetView>
  </sheetViews>
  <sheetFormatPr defaultRowHeight="15"/>
  <cols>
    <col min="1" max="1" width="22.28515625" bestFit="1" customWidth="1"/>
    <col min="2" max="2" width="20.5703125" customWidth="1"/>
    <col min="3" max="3" width="11.28515625" bestFit="1" customWidth="1"/>
    <col min="7" max="7" width="9.28515625" bestFit="1" customWidth="1"/>
    <col min="9" max="9" width="24.28515625" bestFit="1" customWidth="1"/>
    <col min="10" max="10" width="18.85546875" bestFit="1" customWidth="1"/>
    <col min="11" max="11" width="12.42578125" bestFit="1" customWidth="1"/>
  </cols>
  <sheetData>
    <row r="1" spans="1:15">
      <c r="A1" t="s">
        <v>352</v>
      </c>
      <c r="I1" s="63" t="s">
        <v>352</v>
      </c>
    </row>
    <row r="2" spans="1:15">
      <c r="A2" s="63" t="s">
        <v>364</v>
      </c>
      <c r="B2" t="s">
        <v>353</v>
      </c>
      <c r="C2" t="s">
        <v>94</v>
      </c>
      <c r="D2">
        <v>2021</v>
      </c>
      <c r="E2">
        <v>24000</v>
      </c>
      <c r="F2">
        <v>285178</v>
      </c>
      <c r="G2">
        <v>22102737</v>
      </c>
      <c r="I2" t="s">
        <v>348</v>
      </c>
      <c r="J2" t="s">
        <v>360</v>
      </c>
      <c r="K2" t="s">
        <v>100</v>
      </c>
      <c r="L2">
        <v>2019</v>
      </c>
      <c r="M2">
        <v>143615</v>
      </c>
      <c r="N2">
        <v>12000</v>
      </c>
      <c r="O2">
        <f>M2+N2</f>
        <v>155615</v>
      </c>
    </row>
    <row r="3" spans="1:15">
      <c r="A3" s="63" t="s">
        <v>410</v>
      </c>
      <c r="B3" t="s">
        <v>354</v>
      </c>
      <c r="C3" t="s">
        <v>94</v>
      </c>
      <c r="D3">
        <v>2021</v>
      </c>
      <c r="E3">
        <v>24000</v>
      </c>
      <c r="F3">
        <v>274766</v>
      </c>
      <c r="G3">
        <v>12569286</v>
      </c>
      <c r="I3" t="s">
        <v>351</v>
      </c>
      <c r="J3" t="s">
        <v>363</v>
      </c>
      <c r="K3" t="s">
        <v>131</v>
      </c>
      <c r="L3">
        <v>2022</v>
      </c>
      <c r="M3">
        <v>337943</v>
      </c>
      <c r="N3">
        <v>48000</v>
      </c>
      <c r="O3">
        <f t="shared" ref="O3:O50" si="0">M3+N3</f>
        <v>385943</v>
      </c>
    </row>
    <row r="4" spans="1:15">
      <c r="A4" s="63" t="s">
        <v>411</v>
      </c>
      <c r="B4" t="s">
        <v>355</v>
      </c>
      <c r="C4" t="s">
        <v>66</v>
      </c>
      <c r="D4">
        <v>2021</v>
      </c>
      <c r="E4">
        <v>24000</v>
      </c>
      <c r="F4">
        <v>275751</v>
      </c>
      <c r="G4" t="s">
        <v>412</v>
      </c>
      <c r="I4" t="s">
        <v>365</v>
      </c>
      <c r="J4" t="s">
        <v>385</v>
      </c>
      <c r="K4" t="s">
        <v>284</v>
      </c>
      <c r="L4">
        <v>2021</v>
      </c>
      <c r="M4">
        <v>265667</v>
      </c>
      <c r="N4">
        <v>24000</v>
      </c>
      <c r="O4">
        <f t="shared" si="0"/>
        <v>289667</v>
      </c>
    </row>
    <row r="5" spans="1:15">
      <c r="A5" s="63" t="s">
        <v>413</v>
      </c>
      <c r="B5" t="s">
        <v>356</v>
      </c>
      <c r="C5" t="s">
        <v>92</v>
      </c>
      <c r="D5">
        <v>2021</v>
      </c>
      <c r="E5">
        <v>24000</v>
      </c>
      <c r="F5">
        <v>365242</v>
      </c>
      <c r="G5">
        <v>12630970</v>
      </c>
      <c r="I5" t="s">
        <v>345</v>
      </c>
      <c r="J5" t="s">
        <v>357</v>
      </c>
      <c r="K5" t="s">
        <v>404</v>
      </c>
      <c r="L5">
        <v>2019</v>
      </c>
      <c r="M5">
        <v>260507</v>
      </c>
      <c r="N5">
        <v>25000</v>
      </c>
      <c r="O5">
        <f t="shared" si="0"/>
        <v>285507</v>
      </c>
    </row>
    <row r="6" spans="1:15">
      <c r="A6" s="63" t="s">
        <v>414</v>
      </c>
      <c r="B6" t="s">
        <v>357</v>
      </c>
      <c r="C6" t="s">
        <v>404</v>
      </c>
      <c r="D6">
        <v>2019</v>
      </c>
      <c r="E6">
        <v>25000</v>
      </c>
      <c r="F6">
        <v>285507</v>
      </c>
      <c r="G6">
        <v>12242026</v>
      </c>
      <c r="I6" t="s">
        <v>347</v>
      </c>
      <c r="J6" t="s">
        <v>359</v>
      </c>
      <c r="K6" t="s">
        <v>98</v>
      </c>
      <c r="L6">
        <v>2021</v>
      </c>
      <c r="M6">
        <v>318472</v>
      </c>
      <c r="N6">
        <v>24000</v>
      </c>
      <c r="O6">
        <f t="shared" si="0"/>
        <v>342472</v>
      </c>
    </row>
    <row r="7" spans="1:15">
      <c r="A7" s="63" t="s">
        <v>415</v>
      </c>
      <c r="B7" t="s">
        <v>358</v>
      </c>
      <c r="C7" t="s">
        <v>94</v>
      </c>
      <c r="D7">
        <v>2021</v>
      </c>
      <c r="E7">
        <v>24000</v>
      </c>
      <c r="F7">
        <v>292988</v>
      </c>
      <c r="G7">
        <v>12694463</v>
      </c>
      <c r="I7" t="s">
        <v>366</v>
      </c>
      <c r="J7" t="s">
        <v>386</v>
      </c>
      <c r="K7" t="s">
        <v>101</v>
      </c>
      <c r="L7">
        <v>2021</v>
      </c>
      <c r="M7">
        <v>347074</v>
      </c>
      <c r="N7">
        <v>48000</v>
      </c>
      <c r="O7">
        <f t="shared" si="0"/>
        <v>395074</v>
      </c>
    </row>
    <row r="8" spans="1:15">
      <c r="A8" s="63" t="s">
        <v>416</v>
      </c>
      <c r="B8" t="s">
        <v>359</v>
      </c>
      <c r="C8" t="s">
        <v>98</v>
      </c>
      <c r="D8">
        <v>2021</v>
      </c>
      <c r="E8">
        <v>24000</v>
      </c>
      <c r="F8">
        <v>342472</v>
      </c>
      <c r="G8">
        <v>12726631</v>
      </c>
      <c r="I8" t="s">
        <v>349</v>
      </c>
      <c r="J8" t="s">
        <v>361</v>
      </c>
      <c r="K8" t="s">
        <v>100</v>
      </c>
      <c r="L8">
        <v>2021</v>
      </c>
      <c r="M8">
        <v>30344</v>
      </c>
      <c r="N8">
        <v>12000</v>
      </c>
      <c r="O8">
        <f t="shared" si="0"/>
        <v>42344</v>
      </c>
    </row>
    <row r="9" spans="1:15">
      <c r="A9" s="63" t="s">
        <v>417</v>
      </c>
      <c r="B9" t="s">
        <v>360</v>
      </c>
      <c r="C9" t="s">
        <v>100</v>
      </c>
      <c r="D9">
        <v>2019</v>
      </c>
      <c r="E9">
        <v>12000</v>
      </c>
      <c r="F9">
        <v>155615</v>
      </c>
      <c r="G9">
        <v>12292783</v>
      </c>
      <c r="I9" t="s">
        <v>367</v>
      </c>
      <c r="J9" t="s">
        <v>387</v>
      </c>
      <c r="K9" t="s">
        <v>101</v>
      </c>
      <c r="L9">
        <v>2020</v>
      </c>
      <c r="M9">
        <v>324603</v>
      </c>
      <c r="N9">
        <v>48000</v>
      </c>
      <c r="O9">
        <f t="shared" si="0"/>
        <v>372603</v>
      </c>
    </row>
    <row r="10" spans="1:15">
      <c r="A10" s="63" t="s">
        <v>418</v>
      </c>
      <c r="B10" t="s">
        <v>361</v>
      </c>
      <c r="C10" t="s">
        <v>100</v>
      </c>
      <c r="D10">
        <v>2021</v>
      </c>
      <c r="E10">
        <v>12000</v>
      </c>
      <c r="F10">
        <v>42344</v>
      </c>
      <c r="G10">
        <v>12651882</v>
      </c>
      <c r="I10" t="s">
        <v>368</v>
      </c>
      <c r="J10" t="s">
        <v>388</v>
      </c>
      <c r="K10" t="s">
        <v>98</v>
      </c>
      <c r="L10">
        <v>2021</v>
      </c>
      <c r="M10">
        <v>300157</v>
      </c>
      <c r="N10">
        <v>24000</v>
      </c>
      <c r="O10">
        <f t="shared" si="0"/>
        <v>324157</v>
      </c>
    </row>
    <row r="11" spans="1:15">
      <c r="A11" s="63" t="s">
        <v>419</v>
      </c>
      <c r="B11" t="s">
        <v>362</v>
      </c>
      <c r="C11" t="s">
        <v>136</v>
      </c>
      <c r="D11">
        <v>2021</v>
      </c>
      <c r="E11">
        <v>24000</v>
      </c>
      <c r="F11">
        <v>298114</v>
      </c>
      <c r="G11">
        <v>12588987</v>
      </c>
      <c r="I11" t="s">
        <v>342</v>
      </c>
      <c r="J11" t="s">
        <v>354</v>
      </c>
      <c r="K11" t="s">
        <v>94</v>
      </c>
      <c r="L11">
        <v>2021</v>
      </c>
      <c r="M11">
        <v>250766</v>
      </c>
      <c r="N11">
        <v>24000</v>
      </c>
      <c r="O11">
        <f t="shared" si="0"/>
        <v>274766</v>
      </c>
    </row>
    <row r="12" spans="1:15">
      <c r="A12" s="63" t="s">
        <v>420</v>
      </c>
      <c r="B12" t="s">
        <v>363</v>
      </c>
      <c r="C12" t="s">
        <v>131</v>
      </c>
      <c r="D12">
        <v>2022</v>
      </c>
      <c r="E12">
        <v>48000</v>
      </c>
      <c r="F12">
        <v>385943</v>
      </c>
      <c r="G12" t="s">
        <v>421</v>
      </c>
      <c r="I12" t="s">
        <v>343</v>
      </c>
      <c r="J12" t="s">
        <v>355</v>
      </c>
      <c r="K12" t="s">
        <v>66</v>
      </c>
      <c r="L12">
        <v>2021</v>
      </c>
      <c r="M12">
        <v>251751</v>
      </c>
      <c r="N12">
        <v>24000</v>
      </c>
      <c r="O12">
        <f t="shared" si="0"/>
        <v>275751</v>
      </c>
    </row>
    <row r="13" spans="1:15">
      <c r="I13" t="s">
        <v>288</v>
      </c>
      <c r="J13" t="s">
        <v>303</v>
      </c>
      <c r="K13" t="s">
        <v>298</v>
      </c>
      <c r="L13">
        <v>2021</v>
      </c>
      <c r="M13">
        <v>195448</v>
      </c>
      <c r="N13">
        <v>12600</v>
      </c>
      <c r="O13">
        <f t="shared" si="0"/>
        <v>208048</v>
      </c>
    </row>
    <row r="14" spans="1:15">
      <c r="E14">
        <f>SUM(E2:E12)</f>
        <v>265000</v>
      </c>
      <c r="I14" t="s">
        <v>112</v>
      </c>
      <c r="J14" t="s">
        <v>120</v>
      </c>
      <c r="K14" t="s">
        <v>99</v>
      </c>
      <c r="L14">
        <v>2021</v>
      </c>
      <c r="M14">
        <v>333299</v>
      </c>
      <c r="N14">
        <v>48000</v>
      </c>
      <c r="O14">
        <f t="shared" si="0"/>
        <v>381299</v>
      </c>
    </row>
    <row r="15" spans="1:15">
      <c r="E15">
        <v>1600</v>
      </c>
      <c r="I15" t="s">
        <v>369</v>
      </c>
      <c r="J15" t="s">
        <v>389</v>
      </c>
      <c r="K15" t="s">
        <v>101</v>
      </c>
      <c r="L15">
        <v>2021</v>
      </c>
      <c r="M15">
        <v>326724</v>
      </c>
      <c r="N15">
        <v>48000</v>
      </c>
      <c r="O15">
        <f t="shared" si="0"/>
        <v>374724</v>
      </c>
    </row>
    <row r="16" spans="1:15">
      <c r="E16">
        <f>E14-E15</f>
        <v>263400</v>
      </c>
      <c r="I16" t="s">
        <v>370</v>
      </c>
      <c r="J16" t="s">
        <v>390</v>
      </c>
      <c r="K16" t="s">
        <v>405</v>
      </c>
      <c r="L16">
        <v>2020</v>
      </c>
      <c r="M16">
        <v>252331</v>
      </c>
      <c r="N16">
        <v>25000</v>
      </c>
      <c r="O16">
        <f t="shared" si="0"/>
        <v>277331</v>
      </c>
    </row>
    <row r="17" spans="9:15">
      <c r="I17" t="s">
        <v>371</v>
      </c>
      <c r="J17" t="s">
        <v>391</v>
      </c>
      <c r="K17" t="s">
        <v>132</v>
      </c>
      <c r="L17">
        <v>2020</v>
      </c>
      <c r="M17">
        <v>236406</v>
      </c>
      <c r="N17">
        <v>24000</v>
      </c>
      <c r="O17">
        <f t="shared" si="0"/>
        <v>260406</v>
      </c>
    </row>
    <row r="18" spans="9:15">
      <c r="I18" t="s">
        <v>293</v>
      </c>
      <c r="J18" t="s">
        <v>304</v>
      </c>
      <c r="K18" t="s">
        <v>299</v>
      </c>
      <c r="L18">
        <v>2023</v>
      </c>
      <c r="M18">
        <v>228752</v>
      </c>
      <c r="N18">
        <v>12600</v>
      </c>
      <c r="O18">
        <f t="shared" si="0"/>
        <v>241352</v>
      </c>
    </row>
    <row r="19" spans="9:15">
      <c r="I19" t="s">
        <v>372</v>
      </c>
      <c r="J19" t="s">
        <v>392</v>
      </c>
      <c r="K19" t="s">
        <v>405</v>
      </c>
      <c r="L19">
        <v>2019</v>
      </c>
      <c r="M19">
        <v>228675</v>
      </c>
      <c r="N19">
        <v>25000</v>
      </c>
      <c r="O19">
        <f t="shared" si="0"/>
        <v>253675</v>
      </c>
    </row>
    <row r="20" spans="9:15">
      <c r="I20" t="s">
        <v>373</v>
      </c>
      <c r="J20" t="s">
        <v>393</v>
      </c>
      <c r="K20" t="s">
        <v>283</v>
      </c>
      <c r="L20">
        <v>2020</v>
      </c>
      <c r="M20">
        <v>173924</v>
      </c>
      <c r="N20">
        <v>12600</v>
      </c>
      <c r="O20">
        <f t="shared" si="0"/>
        <v>186524</v>
      </c>
    </row>
    <row r="21" spans="9:15">
      <c r="I21" t="s">
        <v>346</v>
      </c>
      <c r="J21" t="s">
        <v>358</v>
      </c>
      <c r="K21" t="s">
        <v>94</v>
      </c>
      <c r="L21">
        <v>2021</v>
      </c>
      <c r="M21">
        <v>268988</v>
      </c>
      <c r="N21">
        <v>24000</v>
      </c>
      <c r="O21">
        <f t="shared" si="0"/>
        <v>292988</v>
      </c>
    </row>
    <row r="22" spans="9:15">
      <c r="I22" t="s">
        <v>111</v>
      </c>
      <c r="J22" t="s">
        <v>121</v>
      </c>
      <c r="K22" t="s">
        <v>99</v>
      </c>
      <c r="L22">
        <v>2021</v>
      </c>
      <c r="M22">
        <v>326655</v>
      </c>
      <c r="N22">
        <v>48000</v>
      </c>
      <c r="O22">
        <f t="shared" si="0"/>
        <v>374655</v>
      </c>
    </row>
    <row r="23" spans="9:15">
      <c r="I23" t="s">
        <v>113</v>
      </c>
      <c r="J23" t="s">
        <v>122</v>
      </c>
      <c r="K23" t="s">
        <v>94</v>
      </c>
      <c r="L23">
        <v>2021</v>
      </c>
      <c r="M23">
        <v>253369</v>
      </c>
      <c r="N23">
        <v>24000</v>
      </c>
      <c r="O23">
        <f t="shared" si="0"/>
        <v>277369</v>
      </c>
    </row>
    <row r="24" spans="9:15">
      <c r="I24" t="s">
        <v>106</v>
      </c>
      <c r="J24" t="s">
        <v>123</v>
      </c>
      <c r="K24" t="s">
        <v>98</v>
      </c>
      <c r="L24">
        <v>2020</v>
      </c>
      <c r="M24">
        <v>288797</v>
      </c>
      <c r="N24">
        <v>24000</v>
      </c>
      <c r="O24">
        <f t="shared" si="0"/>
        <v>312797</v>
      </c>
    </row>
    <row r="25" spans="9:15">
      <c r="I25" t="s">
        <v>108</v>
      </c>
      <c r="J25" t="s">
        <v>124</v>
      </c>
      <c r="K25" t="s">
        <v>66</v>
      </c>
      <c r="L25">
        <v>2021</v>
      </c>
      <c r="M25">
        <v>251751</v>
      </c>
      <c r="N25">
        <v>24000</v>
      </c>
      <c r="O25">
        <f t="shared" si="0"/>
        <v>275751</v>
      </c>
    </row>
    <row r="26" spans="9:15">
      <c r="I26" t="s">
        <v>296</v>
      </c>
      <c r="J26" t="s">
        <v>305</v>
      </c>
      <c r="K26" t="s">
        <v>133</v>
      </c>
      <c r="L26">
        <v>2021</v>
      </c>
      <c r="M26">
        <v>273294</v>
      </c>
      <c r="N26">
        <v>24000</v>
      </c>
      <c r="O26">
        <f t="shared" si="0"/>
        <v>297294</v>
      </c>
    </row>
    <row r="27" spans="9:15">
      <c r="I27" t="s">
        <v>374</v>
      </c>
      <c r="J27" t="s">
        <v>394</v>
      </c>
      <c r="K27" t="s">
        <v>406</v>
      </c>
      <c r="L27">
        <v>2024</v>
      </c>
      <c r="M27">
        <v>56903</v>
      </c>
      <c r="N27">
        <v>9000</v>
      </c>
      <c r="O27">
        <f t="shared" si="0"/>
        <v>65903</v>
      </c>
    </row>
    <row r="28" spans="9:15">
      <c r="I28" t="s">
        <v>375</v>
      </c>
      <c r="J28" t="s">
        <v>395</v>
      </c>
      <c r="K28" t="s">
        <v>406</v>
      </c>
      <c r="L28">
        <v>2024</v>
      </c>
      <c r="M28">
        <v>56903</v>
      </c>
      <c r="N28">
        <v>9000</v>
      </c>
      <c r="O28">
        <f t="shared" si="0"/>
        <v>65903</v>
      </c>
    </row>
    <row r="29" spans="9:15">
      <c r="I29" t="s">
        <v>376</v>
      </c>
      <c r="J29" t="s">
        <v>396</v>
      </c>
      <c r="K29" t="s">
        <v>407</v>
      </c>
      <c r="L29">
        <v>2024</v>
      </c>
      <c r="M29">
        <v>6062</v>
      </c>
      <c r="N29">
        <v>1</v>
      </c>
      <c r="O29">
        <f t="shared" si="0"/>
        <v>6063</v>
      </c>
    </row>
    <row r="30" spans="9:15">
      <c r="I30" t="s">
        <v>109</v>
      </c>
      <c r="J30" t="s">
        <v>125</v>
      </c>
      <c r="K30" t="s">
        <v>94</v>
      </c>
      <c r="L30">
        <v>2021</v>
      </c>
      <c r="M30">
        <v>271591</v>
      </c>
      <c r="N30">
        <v>24000</v>
      </c>
      <c r="O30">
        <f t="shared" si="0"/>
        <v>295591</v>
      </c>
    </row>
    <row r="31" spans="9:15">
      <c r="I31" t="s">
        <v>107</v>
      </c>
      <c r="J31" t="s">
        <v>126</v>
      </c>
      <c r="K31" t="s">
        <v>133</v>
      </c>
      <c r="L31">
        <v>2021</v>
      </c>
      <c r="M31">
        <v>265359</v>
      </c>
      <c r="N31">
        <v>24000</v>
      </c>
      <c r="O31">
        <f t="shared" si="0"/>
        <v>289359</v>
      </c>
    </row>
    <row r="32" spans="9:15">
      <c r="I32" t="s">
        <v>285</v>
      </c>
      <c r="J32" t="s">
        <v>306</v>
      </c>
      <c r="K32" t="s">
        <v>94</v>
      </c>
      <c r="L32">
        <v>2021</v>
      </c>
      <c r="M32">
        <v>261178</v>
      </c>
      <c r="N32">
        <v>24000</v>
      </c>
      <c r="O32">
        <f t="shared" si="0"/>
        <v>285178</v>
      </c>
    </row>
    <row r="33" spans="9:15">
      <c r="I33" t="s">
        <v>110</v>
      </c>
      <c r="J33" t="s">
        <v>127</v>
      </c>
      <c r="K33" t="s">
        <v>101</v>
      </c>
      <c r="L33">
        <v>2021</v>
      </c>
      <c r="M33">
        <v>336899</v>
      </c>
      <c r="N33">
        <v>48000</v>
      </c>
      <c r="O33">
        <f t="shared" si="0"/>
        <v>384899</v>
      </c>
    </row>
    <row r="34" spans="9:15">
      <c r="I34" t="s">
        <v>377</v>
      </c>
      <c r="J34" t="s">
        <v>397</v>
      </c>
      <c r="K34" t="s">
        <v>101</v>
      </c>
      <c r="L34">
        <v>2021</v>
      </c>
      <c r="M34">
        <v>336899</v>
      </c>
      <c r="N34">
        <v>48000</v>
      </c>
      <c r="O34">
        <f t="shared" si="0"/>
        <v>384899</v>
      </c>
    </row>
    <row r="35" spans="9:15">
      <c r="I35" t="s">
        <v>378</v>
      </c>
      <c r="J35" t="s">
        <v>128</v>
      </c>
      <c r="K35" t="s">
        <v>92</v>
      </c>
      <c r="L35">
        <v>2021</v>
      </c>
      <c r="M35">
        <v>341242</v>
      </c>
      <c r="N35">
        <v>24000</v>
      </c>
      <c r="O35">
        <f t="shared" si="0"/>
        <v>365242</v>
      </c>
    </row>
    <row r="36" spans="9:15">
      <c r="I36" t="s">
        <v>379</v>
      </c>
      <c r="J36" t="s">
        <v>398</v>
      </c>
      <c r="K36" t="s">
        <v>408</v>
      </c>
      <c r="L36">
        <v>2022</v>
      </c>
      <c r="M36">
        <v>501140</v>
      </c>
      <c r="N36">
        <v>25000</v>
      </c>
      <c r="O36">
        <f t="shared" si="0"/>
        <v>526140</v>
      </c>
    </row>
    <row r="37" spans="9:15">
      <c r="I37" t="s">
        <v>380</v>
      </c>
      <c r="J37" t="s">
        <v>399</v>
      </c>
      <c r="K37" t="s">
        <v>134</v>
      </c>
      <c r="L37">
        <v>2021</v>
      </c>
      <c r="M37">
        <v>346395</v>
      </c>
      <c r="N37">
        <v>48000</v>
      </c>
      <c r="O37">
        <f t="shared" si="0"/>
        <v>394395</v>
      </c>
    </row>
    <row r="38" spans="9:15">
      <c r="I38" t="s">
        <v>381</v>
      </c>
      <c r="J38" t="s">
        <v>400</v>
      </c>
      <c r="K38" t="s">
        <v>135</v>
      </c>
      <c r="L38">
        <v>2021</v>
      </c>
      <c r="M38">
        <v>365764</v>
      </c>
      <c r="N38">
        <v>48000</v>
      </c>
      <c r="O38">
        <f t="shared" si="0"/>
        <v>413764</v>
      </c>
    </row>
    <row r="39" spans="9:15">
      <c r="I39" t="s">
        <v>382</v>
      </c>
      <c r="J39" t="s">
        <v>401</v>
      </c>
      <c r="K39" t="s">
        <v>283</v>
      </c>
      <c r="L39">
        <v>2020</v>
      </c>
      <c r="M39">
        <v>169941</v>
      </c>
      <c r="N39">
        <v>12600</v>
      </c>
      <c r="O39">
        <f t="shared" si="0"/>
        <v>182541</v>
      </c>
    </row>
    <row r="40" spans="9:15">
      <c r="I40" t="s">
        <v>383</v>
      </c>
      <c r="J40" t="s">
        <v>402</v>
      </c>
      <c r="K40" t="s">
        <v>409</v>
      </c>
      <c r="L40">
        <v>2024</v>
      </c>
      <c r="M40">
        <v>97345</v>
      </c>
      <c r="N40">
        <v>9000</v>
      </c>
      <c r="O40">
        <f t="shared" si="0"/>
        <v>106345</v>
      </c>
    </row>
    <row r="41" spans="9:15">
      <c r="I41" t="s">
        <v>344</v>
      </c>
      <c r="J41" t="s">
        <v>356</v>
      </c>
      <c r="K41" t="s">
        <v>92</v>
      </c>
      <c r="L41">
        <v>2021</v>
      </c>
      <c r="M41">
        <v>341242</v>
      </c>
      <c r="N41">
        <v>24000</v>
      </c>
      <c r="O41">
        <f t="shared" si="0"/>
        <v>365242</v>
      </c>
    </row>
    <row r="42" spans="9:15">
      <c r="I42" t="s">
        <v>286</v>
      </c>
      <c r="J42" t="s">
        <v>307</v>
      </c>
      <c r="K42" t="s">
        <v>97</v>
      </c>
      <c r="L42">
        <v>2021</v>
      </c>
      <c r="M42">
        <v>278919</v>
      </c>
      <c r="N42">
        <v>24000</v>
      </c>
      <c r="O42">
        <f t="shared" si="0"/>
        <v>302919</v>
      </c>
    </row>
    <row r="43" spans="9:15">
      <c r="I43" t="s">
        <v>384</v>
      </c>
      <c r="J43" t="s">
        <v>403</v>
      </c>
      <c r="K43" t="s">
        <v>99</v>
      </c>
      <c r="L43">
        <v>2020</v>
      </c>
      <c r="M43">
        <v>331257</v>
      </c>
      <c r="N43">
        <v>48000</v>
      </c>
      <c r="O43">
        <f t="shared" si="0"/>
        <v>379257</v>
      </c>
    </row>
    <row r="44" spans="9:15">
      <c r="I44" t="s">
        <v>294</v>
      </c>
      <c r="J44" t="s">
        <v>308</v>
      </c>
      <c r="K44" t="s">
        <v>284</v>
      </c>
      <c r="L44">
        <v>2021</v>
      </c>
      <c r="M44">
        <v>260475</v>
      </c>
      <c r="N44">
        <v>24000</v>
      </c>
      <c r="O44">
        <f t="shared" si="0"/>
        <v>284475</v>
      </c>
    </row>
    <row r="45" spans="9:15">
      <c r="I45" t="s">
        <v>295</v>
      </c>
      <c r="J45" t="s">
        <v>309</v>
      </c>
      <c r="K45" t="s">
        <v>300</v>
      </c>
      <c r="L45">
        <v>2021</v>
      </c>
      <c r="M45">
        <v>237183</v>
      </c>
      <c r="N45">
        <v>24000</v>
      </c>
      <c r="O45">
        <f t="shared" si="0"/>
        <v>261183</v>
      </c>
    </row>
    <row r="46" spans="9:15">
      <c r="I46" t="s">
        <v>292</v>
      </c>
      <c r="J46" t="s">
        <v>310</v>
      </c>
      <c r="K46" t="s">
        <v>299</v>
      </c>
      <c r="L46">
        <v>2023</v>
      </c>
      <c r="M46">
        <v>228752</v>
      </c>
      <c r="N46">
        <v>12600</v>
      </c>
      <c r="O46">
        <f t="shared" si="0"/>
        <v>241352</v>
      </c>
    </row>
    <row r="47" spans="9:15">
      <c r="I47" t="s">
        <v>102</v>
      </c>
      <c r="J47" t="s">
        <v>129</v>
      </c>
      <c r="K47" t="s">
        <v>94</v>
      </c>
      <c r="L47">
        <v>2021</v>
      </c>
      <c r="M47">
        <v>261178</v>
      </c>
      <c r="N47">
        <v>24000</v>
      </c>
      <c r="O47">
        <f t="shared" si="0"/>
        <v>285178</v>
      </c>
    </row>
    <row r="48" spans="9:15">
      <c r="I48" t="s">
        <v>341</v>
      </c>
      <c r="J48" t="s">
        <v>353</v>
      </c>
      <c r="K48" t="s">
        <v>94</v>
      </c>
      <c r="L48">
        <v>2021</v>
      </c>
      <c r="M48">
        <v>261178</v>
      </c>
      <c r="N48">
        <v>24000</v>
      </c>
      <c r="O48">
        <f t="shared" si="0"/>
        <v>285178</v>
      </c>
    </row>
    <row r="49" spans="9:15">
      <c r="I49" t="s">
        <v>103</v>
      </c>
      <c r="J49" t="s">
        <v>130</v>
      </c>
      <c r="K49" t="s">
        <v>81</v>
      </c>
      <c r="L49">
        <v>2023</v>
      </c>
      <c r="M49">
        <v>450692</v>
      </c>
      <c r="N49">
        <v>48000</v>
      </c>
      <c r="O49">
        <f t="shared" si="0"/>
        <v>498692</v>
      </c>
    </row>
    <row r="50" spans="9:15">
      <c r="I50" t="s">
        <v>350</v>
      </c>
      <c r="J50" t="s">
        <v>362</v>
      </c>
      <c r="K50" t="s">
        <v>136</v>
      </c>
      <c r="L50">
        <v>2021</v>
      </c>
      <c r="M50">
        <v>274114</v>
      </c>
      <c r="N50">
        <v>24000</v>
      </c>
      <c r="O50">
        <f t="shared" si="0"/>
        <v>298114</v>
      </c>
    </row>
  </sheetData>
  <phoneticPr fontId="27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"/>
  <sheetViews>
    <sheetView workbookViewId="0">
      <selection activeCell="A2" sqref="A2:A13"/>
    </sheetView>
  </sheetViews>
  <sheetFormatPr defaultRowHeight="15"/>
  <cols>
    <col min="1" max="1" width="23.28515625" style="72" bestFit="1" customWidth="1"/>
    <col min="2" max="2" width="8.7109375" style="72"/>
    <col min="3" max="3" width="11.28515625" style="72" bestFit="1" customWidth="1"/>
    <col min="4" max="4" width="18.85546875" style="72" bestFit="1" customWidth="1"/>
    <col min="5" max="5" width="14" style="72" customWidth="1"/>
    <col min="6" max="8" width="8.7109375" style="72"/>
    <col min="9" max="9" width="12.42578125" bestFit="1" customWidth="1"/>
    <col min="12" max="12" width="7.28515625" bestFit="1" customWidth="1"/>
    <col min="13" max="13" width="11.28515625" style="72" bestFit="1" customWidth="1"/>
    <col min="16" max="16" width="24.28515625" bestFit="1" customWidth="1"/>
    <col min="17" max="17" width="12.42578125" bestFit="1" customWidth="1"/>
  </cols>
  <sheetData>
    <row r="1" spans="1:21">
      <c r="B1" s="71" t="s">
        <v>118</v>
      </c>
      <c r="C1" s="71" t="s">
        <v>301</v>
      </c>
    </row>
    <row r="2" spans="1:21">
      <c r="A2" s="71" t="s">
        <v>302</v>
      </c>
      <c r="B2" s="72" t="s">
        <v>115</v>
      </c>
      <c r="C2" s="72" t="s">
        <v>94</v>
      </c>
      <c r="D2" s="72" t="s">
        <v>306</v>
      </c>
      <c r="E2" s="72" t="s">
        <v>94</v>
      </c>
      <c r="F2" s="72">
        <v>2021</v>
      </c>
      <c r="G2" s="72">
        <v>24000</v>
      </c>
      <c r="H2" s="72">
        <v>285178</v>
      </c>
      <c r="M2" s="72">
        <v>12688886</v>
      </c>
      <c r="P2" t="s">
        <v>316</v>
      </c>
      <c r="Q2" t="s">
        <v>323</v>
      </c>
      <c r="R2">
        <v>2023</v>
      </c>
      <c r="S2">
        <v>267830</v>
      </c>
      <c r="T2">
        <v>25200</v>
      </c>
      <c r="U2">
        <f>S2+T2</f>
        <v>293030</v>
      </c>
    </row>
    <row r="3" spans="1:21">
      <c r="A3" s="71" t="s">
        <v>325</v>
      </c>
      <c r="B3" s="72" t="s">
        <v>115</v>
      </c>
      <c r="C3" s="72" t="s">
        <v>97</v>
      </c>
      <c r="D3" s="72" t="s">
        <v>307</v>
      </c>
      <c r="E3" s="72" t="s">
        <v>97</v>
      </c>
      <c r="F3" s="72">
        <v>2021</v>
      </c>
      <c r="G3" s="72">
        <v>24000</v>
      </c>
      <c r="H3" s="72">
        <v>302919</v>
      </c>
      <c r="M3" s="72">
        <v>12626177</v>
      </c>
      <c r="P3" t="s">
        <v>289</v>
      </c>
      <c r="Q3" t="s">
        <v>283</v>
      </c>
      <c r="R3">
        <v>2019</v>
      </c>
      <c r="S3">
        <v>152753</v>
      </c>
      <c r="T3">
        <v>12600</v>
      </c>
      <c r="U3">
        <f t="shared" ref="U3:U12" si="0">S3+T3</f>
        <v>165353</v>
      </c>
    </row>
    <row r="4" spans="1:21">
      <c r="A4" s="71" t="s">
        <v>315</v>
      </c>
      <c r="B4" s="72" t="s">
        <v>115</v>
      </c>
      <c r="C4" s="72" t="s">
        <v>297</v>
      </c>
      <c r="D4" s="72" t="s">
        <v>311</v>
      </c>
      <c r="E4" s="72" t="s">
        <v>283</v>
      </c>
      <c r="F4" s="72">
        <v>2020</v>
      </c>
      <c r="G4" s="72">
        <v>12600</v>
      </c>
      <c r="H4" s="72">
        <v>180549</v>
      </c>
      <c r="I4" t="str">
        <f>VLOOKUP(A4,P:Q,2,0)</f>
        <v>JCPT1823RTB</v>
      </c>
      <c r="J4">
        <f>VLOOKUP(A4,P:R,3,0)</f>
        <v>2020</v>
      </c>
      <c r="K4">
        <f>VLOOKUP(A4,P:T,5,0)</f>
        <v>12600</v>
      </c>
      <c r="L4">
        <f>VLOOKUP(A4,P:U,6,0)</f>
        <v>180549</v>
      </c>
      <c r="M4" s="71" t="s">
        <v>311</v>
      </c>
      <c r="P4" t="s">
        <v>317</v>
      </c>
      <c r="Q4" t="s">
        <v>323</v>
      </c>
      <c r="R4">
        <v>2023</v>
      </c>
      <c r="S4">
        <v>265640</v>
      </c>
      <c r="T4">
        <v>25200</v>
      </c>
      <c r="U4">
        <f t="shared" si="0"/>
        <v>290840</v>
      </c>
    </row>
    <row r="5" spans="1:21">
      <c r="A5" s="71" t="s">
        <v>326</v>
      </c>
      <c r="B5" s="72" t="s">
        <v>116</v>
      </c>
      <c r="C5" s="72" t="s">
        <v>298</v>
      </c>
      <c r="D5" s="72" t="s">
        <v>303</v>
      </c>
      <c r="E5" s="72" t="s">
        <v>298</v>
      </c>
      <c r="F5" s="72">
        <v>2021</v>
      </c>
      <c r="G5" s="72">
        <v>12600</v>
      </c>
      <c r="H5" s="72">
        <v>208048</v>
      </c>
      <c r="I5" t="e">
        <f t="shared" ref="I5:I13" si="1">VLOOKUP(A5,P:Q,2,0)</f>
        <v>#N/A</v>
      </c>
      <c r="J5" t="e">
        <f t="shared" ref="J5:J13" si="2">VLOOKUP(A5,P:R,3,0)</f>
        <v>#N/A</v>
      </c>
      <c r="K5" t="e">
        <f t="shared" ref="K5:K13" si="3">VLOOKUP(A5,P:T,5,0)</f>
        <v>#N/A</v>
      </c>
      <c r="L5" t="e">
        <f t="shared" ref="L5:L13" si="4">VLOOKUP(A5,P:U,6,0)</f>
        <v>#N/A</v>
      </c>
      <c r="M5" s="72" t="s">
        <v>327</v>
      </c>
      <c r="P5" t="s">
        <v>290</v>
      </c>
      <c r="Q5" t="s">
        <v>283</v>
      </c>
      <c r="R5">
        <v>2020</v>
      </c>
      <c r="S5">
        <v>169941</v>
      </c>
      <c r="T5">
        <v>12600</v>
      </c>
      <c r="U5">
        <f t="shared" si="0"/>
        <v>182541</v>
      </c>
    </row>
    <row r="6" spans="1:21">
      <c r="A6" s="71" t="s">
        <v>328</v>
      </c>
      <c r="B6" s="72" t="s">
        <v>115</v>
      </c>
      <c r="C6" s="72" t="s">
        <v>297</v>
      </c>
      <c r="D6" s="72" t="s">
        <v>312</v>
      </c>
      <c r="E6" s="72" t="s">
        <v>283</v>
      </c>
      <c r="F6" s="72">
        <v>2019</v>
      </c>
      <c r="G6" s="72">
        <v>12600</v>
      </c>
      <c r="H6" s="72">
        <v>165353</v>
      </c>
      <c r="I6" t="str">
        <f t="shared" si="1"/>
        <v>JCPT1823RTB</v>
      </c>
      <c r="J6">
        <f t="shared" si="2"/>
        <v>2019</v>
      </c>
      <c r="K6">
        <f t="shared" si="3"/>
        <v>12600</v>
      </c>
      <c r="L6">
        <f t="shared" si="4"/>
        <v>165353</v>
      </c>
      <c r="M6" s="72" t="s">
        <v>329</v>
      </c>
      <c r="P6" t="s">
        <v>291</v>
      </c>
      <c r="Q6" t="s">
        <v>94</v>
      </c>
      <c r="R6">
        <v>2021</v>
      </c>
      <c r="S6">
        <v>250766</v>
      </c>
      <c r="T6">
        <v>24000</v>
      </c>
      <c r="U6">
        <f t="shared" si="0"/>
        <v>274766</v>
      </c>
    </row>
    <row r="7" spans="1:21">
      <c r="A7" s="71" t="s">
        <v>330</v>
      </c>
      <c r="B7" s="72" t="s">
        <v>115</v>
      </c>
      <c r="C7" s="72" t="s">
        <v>297</v>
      </c>
      <c r="D7" s="72" t="s">
        <v>313</v>
      </c>
      <c r="E7" s="72" t="s">
        <v>283</v>
      </c>
      <c r="F7" s="72">
        <v>2020</v>
      </c>
      <c r="G7" s="72">
        <v>12600</v>
      </c>
      <c r="H7" s="72">
        <v>182541</v>
      </c>
      <c r="I7" t="str">
        <f t="shared" si="1"/>
        <v>JCPT1823RTB</v>
      </c>
      <c r="J7">
        <f t="shared" si="2"/>
        <v>2020</v>
      </c>
      <c r="K7">
        <f t="shared" si="3"/>
        <v>12600</v>
      </c>
      <c r="L7">
        <f t="shared" si="4"/>
        <v>182541</v>
      </c>
      <c r="M7" s="72" t="s">
        <v>331</v>
      </c>
      <c r="P7" t="s">
        <v>318</v>
      </c>
      <c r="Q7" t="s">
        <v>323</v>
      </c>
      <c r="R7">
        <v>2023</v>
      </c>
      <c r="S7">
        <v>267830</v>
      </c>
      <c r="T7">
        <v>25200</v>
      </c>
      <c r="U7">
        <f t="shared" si="0"/>
        <v>293030</v>
      </c>
    </row>
    <row r="8" spans="1:21">
      <c r="A8" s="71" t="s">
        <v>332</v>
      </c>
      <c r="B8" s="72" t="s">
        <v>115</v>
      </c>
      <c r="C8" s="72" t="s">
        <v>97</v>
      </c>
      <c r="D8" s="72" t="s">
        <v>314</v>
      </c>
      <c r="E8" s="72" t="s">
        <v>94</v>
      </c>
      <c r="F8" s="72">
        <v>2021</v>
      </c>
      <c r="G8" s="72">
        <v>24000</v>
      </c>
      <c r="H8" s="72">
        <v>274766</v>
      </c>
      <c r="I8" t="str">
        <f t="shared" si="1"/>
        <v>BT24RT</v>
      </c>
      <c r="J8">
        <f t="shared" si="2"/>
        <v>2021</v>
      </c>
      <c r="K8">
        <f t="shared" si="3"/>
        <v>24000</v>
      </c>
      <c r="L8">
        <f t="shared" si="4"/>
        <v>274766</v>
      </c>
      <c r="M8" s="72">
        <v>12626417</v>
      </c>
      <c r="P8" t="s">
        <v>319</v>
      </c>
      <c r="Q8" t="s">
        <v>101</v>
      </c>
      <c r="R8">
        <v>2021</v>
      </c>
      <c r="S8">
        <v>350466</v>
      </c>
      <c r="T8">
        <v>48000</v>
      </c>
      <c r="U8">
        <f t="shared" si="0"/>
        <v>398466</v>
      </c>
    </row>
    <row r="9" spans="1:21">
      <c r="A9" s="71" t="s">
        <v>333</v>
      </c>
      <c r="B9" s="72" t="s">
        <v>116</v>
      </c>
      <c r="C9" s="72" t="s">
        <v>299</v>
      </c>
      <c r="D9" s="72" t="s">
        <v>310</v>
      </c>
      <c r="E9" s="72" t="s">
        <v>299</v>
      </c>
      <c r="F9" s="72">
        <v>2023</v>
      </c>
      <c r="G9" s="72">
        <v>12600</v>
      </c>
      <c r="H9" s="72">
        <v>241352</v>
      </c>
      <c r="I9" t="e">
        <f t="shared" si="1"/>
        <v>#N/A</v>
      </c>
      <c r="J9" t="e">
        <f t="shared" si="2"/>
        <v>#N/A</v>
      </c>
      <c r="K9" t="e">
        <f t="shared" si="3"/>
        <v>#N/A</v>
      </c>
      <c r="L9" t="e">
        <f t="shared" si="4"/>
        <v>#N/A</v>
      </c>
      <c r="M9" s="72" t="s">
        <v>334</v>
      </c>
      <c r="P9" t="s">
        <v>287</v>
      </c>
      <c r="Q9" t="s">
        <v>283</v>
      </c>
      <c r="R9">
        <v>2020</v>
      </c>
      <c r="S9">
        <v>167949</v>
      </c>
      <c r="T9">
        <v>12600</v>
      </c>
      <c r="U9">
        <f t="shared" si="0"/>
        <v>180549</v>
      </c>
    </row>
    <row r="10" spans="1:21">
      <c r="A10" s="71" t="s">
        <v>335</v>
      </c>
      <c r="B10" s="72" t="s">
        <v>116</v>
      </c>
      <c r="C10" s="72" t="s">
        <v>299</v>
      </c>
      <c r="D10" s="72" t="s">
        <v>304</v>
      </c>
      <c r="E10" s="72" t="s">
        <v>299</v>
      </c>
      <c r="F10" s="72">
        <v>2023</v>
      </c>
      <c r="G10" s="72">
        <v>12600</v>
      </c>
      <c r="H10" s="72">
        <v>241352</v>
      </c>
      <c r="I10" t="e">
        <f t="shared" si="1"/>
        <v>#N/A</v>
      </c>
      <c r="J10" t="e">
        <f t="shared" si="2"/>
        <v>#N/A</v>
      </c>
      <c r="K10" t="e">
        <f t="shared" si="3"/>
        <v>#N/A</v>
      </c>
      <c r="L10" t="e">
        <f t="shared" si="4"/>
        <v>#N/A</v>
      </c>
      <c r="M10" s="72" t="s">
        <v>336</v>
      </c>
      <c r="P10" t="s">
        <v>320</v>
      </c>
      <c r="Q10" t="s">
        <v>99</v>
      </c>
      <c r="R10">
        <v>2020</v>
      </c>
      <c r="S10">
        <v>312921</v>
      </c>
      <c r="T10">
        <v>48000</v>
      </c>
      <c r="U10">
        <f t="shared" si="0"/>
        <v>360921</v>
      </c>
    </row>
    <row r="11" spans="1:21">
      <c r="A11" s="71" t="s">
        <v>337</v>
      </c>
      <c r="B11" s="72" t="s">
        <v>114</v>
      </c>
      <c r="C11" s="72" t="s">
        <v>284</v>
      </c>
      <c r="D11" s="72" t="s">
        <v>308</v>
      </c>
      <c r="E11" s="72" t="s">
        <v>284</v>
      </c>
      <c r="F11" s="72">
        <v>2021</v>
      </c>
      <c r="G11" s="72">
        <v>24000</v>
      </c>
      <c r="H11" s="72">
        <v>284475</v>
      </c>
      <c r="I11" t="e">
        <f t="shared" si="1"/>
        <v>#N/A</v>
      </c>
      <c r="J11" t="e">
        <f t="shared" si="2"/>
        <v>#N/A</v>
      </c>
      <c r="K11" t="e">
        <f t="shared" si="3"/>
        <v>#N/A</v>
      </c>
      <c r="L11" t="e">
        <f t="shared" si="4"/>
        <v>#N/A</v>
      </c>
      <c r="M11" s="72">
        <v>12653853</v>
      </c>
      <c r="P11" t="s">
        <v>321</v>
      </c>
      <c r="Q11" t="s">
        <v>324</v>
      </c>
      <c r="R11">
        <v>2021</v>
      </c>
      <c r="S11">
        <v>365474</v>
      </c>
      <c r="T11">
        <v>24000</v>
      </c>
      <c r="U11">
        <f t="shared" si="0"/>
        <v>389474</v>
      </c>
    </row>
    <row r="12" spans="1:21">
      <c r="A12" s="71" t="s">
        <v>338</v>
      </c>
      <c r="B12" s="72" t="s">
        <v>114</v>
      </c>
      <c r="C12" s="72" t="s">
        <v>300</v>
      </c>
      <c r="D12" s="72" t="s">
        <v>309</v>
      </c>
      <c r="E12" s="72" t="s">
        <v>300</v>
      </c>
      <c r="F12" s="72">
        <v>2021</v>
      </c>
      <c r="G12" s="72">
        <v>24000</v>
      </c>
      <c r="H12" s="72">
        <v>261183</v>
      </c>
      <c r="I12" t="e">
        <f t="shared" si="1"/>
        <v>#N/A</v>
      </c>
      <c r="J12" t="e">
        <f t="shared" si="2"/>
        <v>#N/A</v>
      </c>
      <c r="K12" t="e">
        <f t="shared" si="3"/>
        <v>#N/A</v>
      </c>
      <c r="L12" t="e">
        <f t="shared" si="4"/>
        <v>#N/A</v>
      </c>
      <c r="M12" s="72" t="s">
        <v>339</v>
      </c>
      <c r="P12" t="s">
        <v>322</v>
      </c>
      <c r="Q12" t="s">
        <v>323</v>
      </c>
      <c r="R12">
        <v>2023</v>
      </c>
      <c r="S12">
        <v>267830</v>
      </c>
      <c r="T12">
        <v>25200</v>
      </c>
      <c r="U12">
        <f t="shared" si="0"/>
        <v>293030</v>
      </c>
    </row>
    <row r="13" spans="1:21">
      <c r="A13" s="71" t="s">
        <v>340</v>
      </c>
      <c r="B13" s="72" t="s">
        <v>116</v>
      </c>
      <c r="C13" s="72" t="s">
        <v>133</v>
      </c>
      <c r="D13" s="72" t="s">
        <v>305</v>
      </c>
      <c r="E13" s="72" t="s">
        <v>133</v>
      </c>
      <c r="F13" s="72">
        <v>2021</v>
      </c>
      <c r="G13" s="72">
        <v>24000</v>
      </c>
      <c r="H13" s="72">
        <v>297294</v>
      </c>
      <c r="I13" t="e">
        <f t="shared" si="1"/>
        <v>#N/A</v>
      </c>
      <c r="J13" t="e">
        <f t="shared" si="2"/>
        <v>#N/A</v>
      </c>
      <c r="K13" t="e">
        <f t="shared" si="3"/>
        <v>#N/A</v>
      </c>
      <c r="L13" t="e">
        <f t="shared" si="4"/>
        <v>#N/A</v>
      </c>
      <c r="M13" s="72">
        <v>12578727</v>
      </c>
    </row>
    <row r="16" spans="1:21">
      <c r="G16" s="72">
        <f>SUM(G2:G13)</f>
        <v>219600</v>
      </c>
    </row>
    <row r="17" spans="7:7">
      <c r="G17" s="72">
        <f>G16-1600</f>
        <v>218000</v>
      </c>
    </row>
  </sheetData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5"/>
  <sheetViews>
    <sheetView workbookViewId="0">
      <selection activeCell="H42" sqref="H42"/>
    </sheetView>
  </sheetViews>
  <sheetFormatPr defaultRowHeight="15"/>
  <cols>
    <col min="1" max="1" width="22.28515625" style="72" bestFit="1" customWidth="1"/>
    <col min="2" max="2" width="8.7109375" style="72"/>
    <col min="3" max="3" width="18.85546875" style="72" bestFit="1" customWidth="1"/>
    <col min="4" max="5" width="8.7109375" style="72"/>
    <col min="6" max="6" width="10.28515625" style="72" bestFit="1" customWidth="1"/>
    <col min="8" max="8" width="10.28515625" bestFit="1" customWidth="1"/>
    <col min="11" max="11" width="24.28515625" style="72" bestFit="1" customWidth="1"/>
    <col min="12" max="12" width="18.85546875" bestFit="1" customWidth="1"/>
    <col min="14" max="14" width="8.7109375" style="72"/>
    <col min="15" max="15" width="10.28515625" style="72" bestFit="1" customWidth="1"/>
    <col min="16" max="16" width="8.7109375" style="72"/>
    <col min="17" max="17" width="10.28515625" style="72" bestFit="1" customWidth="1"/>
  </cols>
  <sheetData>
    <row r="1" spans="1:17">
      <c r="A1" s="71" t="s">
        <v>117</v>
      </c>
      <c r="B1" s="71" t="s">
        <v>118</v>
      </c>
      <c r="C1" s="71" t="s">
        <v>144</v>
      </c>
    </row>
    <row r="2" spans="1:17">
      <c r="A2" s="71" t="s">
        <v>119</v>
      </c>
      <c r="B2" s="72" t="s">
        <v>114</v>
      </c>
      <c r="C2" s="72" t="s">
        <v>128</v>
      </c>
      <c r="D2" s="72" t="s">
        <v>92</v>
      </c>
      <c r="E2" s="72">
        <v>24000</v>
      </c>
      <c r="F2" s="72">
        <v>365242</v>
      </c>
      <c r="K2" s="72" t="s">
        <v>155</v>
      </c>
      <c r="L2" t="s">
        <v>214</v>
      </c>
      <c r="M2" t="s">
        <v>273</v>
      </c>
      <c r="N2" s="72">
        <v>2023</v>
      </c>
      <c r="O2" s="72">
        <v>277832.84999999998</v>
      </c>
      <c r="P2" s="72">
        <v>24000</v>
      </c>
      <c r="Q2" s="72">
        <f>O2+P2</f>
        <v>301832.84999999998</v>
      </c>
    </row>
    <row r="3" spans="1:17">
      <c r="A3" s="72" t="s">
        <v>102</v>
      </c>
      <c r="B3" s="72" t="s">
        <v>115</v>
      </c>
      <c r="C3" s="72" t="s">
        <v>129</v>
      </c>
      <c r="D3" s="72" t="s">
        <v>94</v>
      </c>
      <c r="E3" s="72">
        <v>24000</v>
      </c>
      <c r="F3" s="72">
        <v>285178</v>
      </c>
      <c r="K3" s="72" t="s">
        <v>156</v>
      </c>
      <c r="L3" t="s">
        <v>215</v>
      </c>
      <c r="M3" t="s">
        <v>135</v>
      </c>
      <c r="N3" s="72">
        <v>2021</v>
      </c>
      <c r="O3" s="72">
        <v>365763.94</v>
      </c>
      <c r="P3" s="72">
        <v>48000</v>
      </c>
      <c r="Q3" s="72">
        <f t="shared" ref="Q3:Q65" si="0">O3+P3</f>
        <v>413763.94</v>
      </c>
    </row>
    <row r="4" spans="1:17">
      <c r="A4" s="72" t="s">
        <v>103</v>
      </c>
      <c r="B4" s="72" t="s">
        <v>115</v>
      </c>
      <c r="C4" s="72" t="s">
        <v>130</v>
      </c>
      <c r="D4" s="72" t="s">
        <v>81</v>
      </c>
      <c r="E4" s="72">
        <v>48000</v>
      </c>
      <c r="F4" s="72">
        <v>498692</v>
      </c>
      <c r="K4" s="72" t="s">
        <v>138</v>
      </c>
      <c r="L4" t="s">
        <v>216</v>
      </c>
      <c r="M4" t="s">
        <v>136</v>
      </c>
      <c r="N4" s="72">
        <v>2021</v>
      </c>
      <c r="O4" s="72">
        <v>279805.25</v>
      </c>
      <c r="P4" s="72">
        <v>24000</v>
      </c>
      <c r="Q4" s="72">
        <f t="shared" si="0"/>
        <v>303805.25</v>
      </c>
    </row>
    <row r="5" spans="1:17">
      <c r="A5" s="71" t="s">
        <v>146</v>
      </c>
      <c r="B5" s="72" t="s">
        <v>116</v>
      </c>
      <c r="C5" s="72" t="e">
        <v>#N/A</v>
      </c>
      <c r="D5" s="72" t="e">
        <v>#N/A</v>
      </c>
      <c r="E5" s="72" t="e">
        <v>#N/A</v>
      </c>
      <c r="F5" s="72" t="e">
        <v>#N/A</v>
      </c>
      <c r="K5" s="72" t="s">
        <v>77</v>
      </c>
      <c r="L5" t="s">
        <v>80</v>
      </c>
      <c r="M5" t="s">
        <v>81</v>
      </c>
      <c r="N5" s="72">
        <v>2023</v>
      </c>
      <c r="O5" s="72">
        <v>476909.41</v>
      </c>
      <c r="P5" s="72">
        <v>48000</v>
      </c>
      <c r="Q5" s="72">
        <f t="shared" si="0"/>
        <v>524909.40999999992</v>
      </c>
    </row>
    <row r="6" spans="1:17">
      <c r="A6" s="71" t="s">
        <v>147</v>
      </c>
      <c r="B6" s="72" t="s">
        <v>115</v>
      </c>
      <c r="C6" s="72" t="e">
        <v>#N/A</v>
      </c>
      <c r="D6" s="72" t="e">
        <v>#N/A</v>
      </c>
      <c r="E6" s="72" t="e">
        <v>#N/A</v>
      </c>
      <c r="F6" s="72" t="e">
        <v>#N/A</v>
      </c>
      <c r="K6" s="72" t="s">
        <v>75</v>
      </c>
      <c r="L6" t="s">
        <v>78</v>
      </c>
      <c r="M6" t="s">
        <v>81</v>
      </c>
      <c r="N6" s="72">
        <v>2023</v>
      </c>
      <c r="O6" s="72">
        <v>473164.05</v>
      </c>
      <c r="P6" s="72">
        <v>48000</v>
      </c>
      <c r="Q6" s="72">
        <f t="shared" si="0"/>
        <v>521164.05</v>
      </c>
    </row>
    <row r="7" spans="1:17">
      <c r="A7" s="72" t="s">
        <v>104</v>
      </c>
      <c r="B7" s="72" t="s">
        <v>115</v>
      </c>
      <c r="C7" s="72" t="e">
        <v>#N/A</v>
      </c>
      <c r="D7" s="72" t="e">
        <v>#N/A</v>
      </c>
      <c r="E7" s="72" t="e">
        <v>#N/A</v>
      </c>
      <c r="F7" s="72" t="e">
        <v>#N/A</v>
      </c>
      <c r="K7" s="72" t="s">
        <v>157</v>
      </c>
      <c r="L7" t="s">
        <v>217</v>
      </c>
      <c r="M7" t="s">
        <v>98</v>
      </c>
      <c r="N7" s="72">
        <v>2021</v>
      </c>
      <c r="O7" s="72">
        <v>300156.98</v>
      </c>
      <c r="P7" s="72">
        <v>24000</v>
      </c>
      <c r="Q7" s="72">
        <f t="shared" si="0"/>
        <v>324156.98</v>
      </c>
    </row>
    <row r="8" spans="1:17">
      <c r="A8" s="72" t="s">
        <v>105</v>
      </c>
      <c r="B8" s="72" t="s">
        <v>115</v>
      </c>
      <c r="C8" s="72" t="e">
        <v>#N/A</v>
      </c>
      <c r="D8" s="72" t="e">
        <v>#N/A</v>
      </c>
      <c r="E8" s="72" t="e">
        <v>#N/A</v>
      </c>
      <c r="F8" s="72" t="e">
        <v>#N/A</v>
      </c>
      <c r="K8" s="72" t="s">
        <v>158</v>
      </c>
      <c r="L8" t="s">
        <v>218</v>
      </c>
      <c r="M8" t="s">
        <v>94</v>
      </c>
      <c r="N8" s="72">
        <v>2021</v>
      </c>
      <c r="O8" s="72">
        <v>255972.24</v>
      </c>
      <c r="P8" s="72">
        <v>24000</v>
      </c>
      <c r="Q8" s="72">
        <f t="shared" si="0"/>
        <v>279972.24</v>
      </c>
    </row>
    <row r="9" spans="1:17">
      <c r="A9" s="72" t="s">
        <v>106</v>
      </c>
      <c r="B9" s="72" t="s">
        <v>115</v>
      </c>
      <c r="C9" s="72" t="s">
        <v>123</v>
      </c>
      <c r="D9" s="72" t="s">
        <v>98</v>
      </c>
      <c r="E9" s="72">
        <v>24000</v>
      </c>
      <c r="F9" s="72">
        <v>312797</v>
      </c>
      <c r="K9" s="72" t="s">
        <v>159</v>
      </c>
      <c r="L9" t="s">
        <v>219</v>
      </c>
      <c r="M9" t="s">
        <v>92</v>
      </c>
      <c r="N9" s="72">
        <v>2020</v>
      </c>
      <c r="O9" s="72">
        <v>310715.03999999998</v>
      </c>
      <c r="P9" s="72">
        <v>24000</v>
      </c>
      <c r="Q9" s="72">
        <f t="shared" si="0"/>
        <v>334715.03999999998</v>
      </c>
    </row>
    <row r="10" spans="1:17">
      <c r="A10" s="72" t="s">
        <v>107</v>
      </c>
      <c r="B10" s="72" t="s">
        <v>116</v>
      </c>
      <c r="C10" s="72" t="s">
        <v>126</v>
      </c>
      <c r="D10" s="72" t="s">
        <v>133</v>
      </c>
      <c r="E10" s="72">
        <v>24000</v>
      </c>
      <c r="F10" s="72">
        <v>289359</v>
      </c>
      <c r="K10" s="72" t="s">
        <v>160</v>
      </c>
      <c r="L10" t="s">
        <v>220</v>
      </c>
      <c r="M10" t="s">
        <v>97</v>
      </c>
      <c r="N10" s="72">
        <v>2021</v>
      </c>
      <c r="O10" s="72">
        <v>278919.14</v>
      </c>
      <c r="P10" s="72">
        <v>24000</v>
      </c>
      <c r="Q10" s="72">
        <f t="shared" si="0"/>
        <v>302919.14</v>
      </c>
    </row>
    <row r="11" spans="1:17">
      <c r="A11" s="72" t="s">
        <v>108</v>
      </c>
      <c r="B11" s="72" t="s">
        <v>116</v>
      </c>
      <c r="C11" s="72" t="s">
        <v>124</v>
      </c>
      <c r="D11" s="72" t="s">
        <v>66</v>
      </c>
      <c r="E11" s="72">
        <v>24000</v>
      </c>
      <c r="F11" s="72">
        <v>275751</v>
      </c>
      <c r="K11" s="72" t="s">
        <v>161</v>
      </c>
      <c r="L11" t="s">
        <v>221</v>
      </c>
      <c r="M11" t="s">
        <v>274</v>
      </c>
      <c r="N11" s="72">
        <v>2021</v>
      </c>
      <c r="O11" s="72">
        <v>205753.21</v>
      </c>
      <c r="P11" s="72">
        <v>12000</v>
      </c>
      <c r="Q11" s="72">
        <f t="shared" si="0"/>
        <v>217753.21</v>
      </c>
    </row>
    <row r="12" spans="1:17">
      <c r="A12" s="72" t="s">
        <v>109</v>
      </c>
      <c r="B12" s="72" t="s">
        <v>115</v>
      </c>
      <c r="C12" s="72" t="s">
        <v>125</v>
      </c>
      <c r="D12" s="72" t="s">
        <v>94</v>
      </c>
      <c r="E12" s="72">
        <v>24000</v>
      </c>
      <c r="F12" s="72">
        <v>295591</v>
      </c>
      <c r="K12" s="72" t="s">
        <v>162</v>
      </c>
      <c r="L12" t="s">
        <v>222</v>
      </c>
      <c r="M12" t="s">
        <v>273</v>
      </c>
      <c r="N12" s="72">
        <v>2023</v>
      </c>
      <c r="O12" s="72">
        <v>277832.84999999998</v>
      </c>
      <c r="P12" s="72">
        <v>24000</v>
      </c>
      <c r="Q12" s="72">
        <f t="shared" si="0"/>
        <v>301832.84999999998</v>
      </c>
    </row>
    <row r="13" spans="1:17">
      <c r="A13" s="72" t="s">
        <v>110</v>
      </c>
      <c r="B13" s="72" t="s">
        <v>115</v>
      </c>
      <c r="C13" s="72" t="s">
        <v>127</v>
      </c>
      <c r="D13" s="72" t="s">
        <v>101</v>
      </c>
      <c r="E13" s="72">
        <v>48000</v>
      </c>
      <c r="F13" s="72">
        <v>384899</v>
      </c>
      <c r="K13" s="72" t="s">
        <v>163</v>
      </c>
      <c r="L13" t="s">
        <v>223</v>
      </c>
      <c r="M13" t="s">
        <v>101</v>
      </c>
      <c r="N13" s="72">
        <v>2020</v>
      </c>
      <c r="O13" s="72">
        <v>189354.33</v>
      </c>
      <c r="P13" s="72">
        <v>48000</v>
      </c>
      <c r="Q13" s="72">
        <f t="shared" si="0"/>
        <v>237354.33</v>
      </c>
    </row>
    <row r="14" spans="1:17">
      <c r="A14" s="72" t="s">
        <v>111</v>
      </c>
      <c r="B14" s="72" t="s">
        <v>115</v>
      </c>
      <c r="C14" s="72" t="s">
        <v>121</v>
      </c>
      <c r="D14" s="72" t="s">
        <v>99</v>
      </c>
      <c r="E14" s="72">
        <v>48000</v>
      </c>
      <c r="F14" s="72">
        <v>374655</v>
      </c>
      <c r="K14" s="72" t="s">
        <v>164</v>
      </c>
      <c r="L14" t="s">
        <v>224</v>
      </c>
      <c r="M14" t="s">
        <v>133</v>
      </c>
      <c r="N14" s="72">
        <v>2021</v>
      </c>
      <c r="O14" s="72">
        <v>275938.37</v>
      </c>
      <c r="P14" s="72">
        <v>24000</v>
      </c>
      <c r="Q14" s="72">
        <f t="shared" si="0"/>
        <v>299938.37</v>
      </c>
    </row>
    <row r="15" spans="1:17">
      <c r="A15" s="72" t="s">
        <v>112</v>
      </c>
      <c r="B15" s="72" t="s">
        <v>115</v>
      </c>
      <c r="C15" s="72" t="s">
        <v>120</v>
      </c>
      <c r="D15" s="72" t="s">
        <v>99</v>
      </c>
      <c r="E15" s="72">
        <v>48000</v>
      </c>
      <c r="F15" s="72">
        <v>381299</v>
      </c>
      <c r="K15" s="72" t="s">
        <v>165</v>
      </c>
      <c r="L15" t="s">
        <v>225</v>
      </c>
      <c r="M15" t="s">
        <v>98</v>
      </c>
      <c r="N15" s="72">
        <v>2021</v>
      </c>
      <c r="O15" s="72">
        <v>297104.55</v>
      </c>
      <c r="P15" s="72">
        <v>24000</v>
      </c>
      <c r="Q15" s="72">
        <f t="shared" si="0"/>
        <v>321104.55</v>
      </c>
    </row>
    <row r="16" spans="1:17">
      <c r="A16" s="72" t="s">
        <v>113</v>
      </c>
      <c r="B16" s="72" t="s">
        <v>115</v>
      </c>
      <c r="C16" s="72" t="s">
        <v>122</v>
      </c>
      <c r="D16" s="72" t="s">
        <v>94</v>
      </c>
      <c r="E16" s="72">
        <v>24000</v>
      </c>
      <c r="F16" s="72">
        <v>277369</v>
      </c>
      <c r="K16" s="72" t="s">
        <v>166</v>
      </c>
      <c r="L16" t="s">
        <v>226</v>
      </c>
      <c r="M16" t="s">
        <v>98</v>
      </c>
      <c r="N16" s="72">
        <v>2021</v>
      </c>
      <c r="O16" s="72">
        <v>297104.55</v>
      </c>
      <c r="P16" s="72">
        <v>24000</v>
      </c>
      <c r="Q16" s="72">
        <f t="shared" si="0"/>
        <v>321104.55</v>
      </c>
    </row>
    <row r="17" spans="1:17">
      <c r="K17" s="72" t="s">
        <v>167</v>
      </c>
      <c r="L17" t="s">
        <v>227</v>
      </c>
      <c r="M17" t="s">
        <v>98</v>
      </c>
      <c r="N17" s="72">
        <v>2021</v>
      </c>
      <c r="O17" s="72">
        <v>312366.71999999997</v>
      </c>
      <c r="P17" s="72">
        <v>24000</v>
      </c>
      <c r="Q17" s="72">
        <f t="shared" si="0"/>
        <v>336366.72</v>
      </c>
    </row>
    <row r="18" spans="1:17">
      <c r="A18" s="71" t="s">
        <v>143</v>
      </c>
      <c r="G18" s="72"/>
      <c r="H18" s="72"/>
      <c r="K18" s="72" t="s">
        <v>168</v>
      </c>
      <c r="L18" t="s">
        <v>228</v>
      </c>
      <c r="M18" t="s">
        <v>98</v>
      </c>
      <c r="N18" s="72">
        <v>2021</v>
      </c>
      <c r="O18" s="72">
        <v>312366.71999999997</v>
      </c>
      <c r="P18" s="72">
        <v>24000</v>
      </c>
      <c r="Q18" s="72">
        <f t="shared" si="0"/>
        <v>336366.72</v>
      </c>
    </row>
    <row r="19" spans="1:17">
      <c r="A19" s="71" t="s">
        <v>145</v>
      </c>
      <c r="B19" s="72" t="s">
        <v>115</v>
      </c>
      <c r="C19" s="72" t="s">
        <v>149</v>
      </c>
      <c r="D19" s="72" t="s">
        <v>94</v>
      </c>
      <c r="E19" s="72">
        <v>2021</v>
      </c>
      <c r="F19" s="72">
        <v>271591</v>
      </c>
      <c r="G19" s="72">
        <v>24000</v>
      </c>
      <c r="H19" s="72">
        <v>295591</v>
      </c>
      <c r="K19" s="72" t="s">
        <v>169</v>
      </c>
      <c r="L19" t="s">
        <v>229</v>
      </c>
      <c r="M19" t="s">
        <v>94</v>
      </c>
      <c r="N19" s="72">
        <v>2021</v>
      </c>
      <c r="O19" s="72">
        <v>258575.34</v>
      </c>
      <c r="P19" s="72">
        <v>24000</v>
      </c>
      <c r="Q19" s="72">
        <f t="shared" si="0"/>
        <v>282575.33999999997</v>
      </c>
    </row>
    <row r="20" spans="1:17">
      <c r="A20" s="72" t="s">
        <v>137</v>
      </c>
      <c r="B20" s="72" t="s">
        <v>115</v>
      </c>
      <c r="C20" s="72" t="s">
        <v>152</v>
      </c>
      <c r="D20" s="72" t="s">
        <v>98</v>
      </c>
      <c r="E20" s="72">
        <v>2021</v>
      </c>
      <c r="F20" s="72">
        <v>303209</v>
      </c>
      <c r="G20" s="72">
        <v>24000</v>
      </c>
      <c r="H20" s="72">
        <v>327209</v>
      </c>
      <c r="K20" s="72" t="s">
        <v>170</v>
      </c>
      <c r="L20" t="s">
        <v>230</v>
      </c>
      <c r="M20" t="s">
        <v>81</v>
      </c>
      <c r="N20" s="72">
        <v>2023</v>
      </c>
      <c r="O20" s="72">
        <v>476909.41</v>
      </c>
      <c r="P20" s="72">
        <v>48000</v>
      </c>
      <c r="Q20" s="72">
        <f t="shared" si="0"/>
        <v>524909.40999999992</v>
      </c>
    </row>
    <row r="21" spans="1:17">
      <c r="A21" s="71" t="s">
        <v>154</v>
      </c>
      <c r="B21" s="72" t="s">
        <v>142</v>
      </c>
      <c r="C21" s="72" t="str">
        <f>VLOOKUP(A21,K:L,2,0)</f>
        <v>B300009724</v>
      </c>
      <c r="D21" s="72" t="str">
        <f>VLOOKUP(A21,K:M,3,0)</f>
        <v>660SJ</v>
      </c>
      <c r="E21" s="72">
        <f>VLOOKUP(A21,K:N,4,0)</f>
        <v>2021</v>
      </c>
      <c r="F21" s="72">
        <f>VLOOKUP(A21,K:O,5,0)</f>
        <v>279805.25</v>
      </c>
      <c r="G21" s="72">
        <f>VLOOKUP(A21,K:P,6,0)</f>
        <v>24000</v>
      </c>
      <c r="H21" s="72">
        <f>VLOOKUP(A21,K:Q,7,0)</f>
        <v>303805.25</v>
      </c>
      <c r="K21" s="72" t="s">
        <v>171</v>
      </c>
      <c r="L21" t="s">
        <v>231</v>
      </c>
      <c r="M21" t="s">
        <v>132</v>
      </c>
      <c r="N21" s="72">
        <v>2018</v>
      </c>
      <c r="O21" s="72">
        <v>186251.19</v>
      </c>
      <c r="P21" s="72">
        <v>24000</v>
      </c>
      <c r="Q21" s="72">
        <f t="shared" si="0"/>
        <v>210251.19</v>
      </c>
    </row>
    <row r="22" spans="1:17">
      <c r="A22" s="72" t="s">
        <v>139</v>
      </c>
      <c r="B22" s="72" t="s">
        <v>115</v>
      </c>
      <c r="C22" s="72" t="s">
        <v>150</v>
      </c>
      <c r="D22" s="72" t="s">
        <v>94</v>
      </c>
      <c r="E22" s="72">
        <v>2021</v>
      </c>
      <c r="F22" s="72">
        <v>250766</v>
      </c>
      <c r="G22" s="72">
        <v>24000</v>
      </c>
      <c r="H22" s="72">
        <v>274766</v>
      </c>
      <c r="K22" s="72" t="s">
        <v>172</v>
      </c>
      <c r="L22" t="s">
        <v>232</v>
      </c>
      <c r="M22" t="s">
        <v>97</v>
      </c>
      <c r="N22" s="72">
        <v>2021</v>
      </c>
      <c r="O22" s="72">
        <v>281784.74</v>
      </c>
      <c r="P22" s="72">
        <v>24000</v>
      </c>
      <c r="Q22" s="72">
        <f t="shared" si="0"/>
        <v>305784.74</v>
      </c>
    </row>
    <row r="23" spans="1:17">
      <c r="A23" s="72" t="s">
        <v>140</v>
      </c>
      <c r="B23" s="72" t="s">
        <v>115</v>
      </c>
      <c r="C23" s="72" t="s">
        <v>151</v>
      </c>
      <c r="D23" s="72" t="s">
        <v>98</v>
      </c>
      <c r="E23" s="72">
        <v>2021</v>
      </c>
      <c r="F23" s="72">
        <v>294052</v>
      </c>
      <c r="G23" s="72">
        <v>24000</v>
      </c>
      <c r="H23" s="72">
        <v>318052</v>
      </c>
      <c r="K23" s="72" t="s">
        <v>173</v>
      </c>
      <c r="L23" t="s">
        <v>233</v>
      </c>
      <c r="M23" t="s">
        <v>66</v>
      </c>
      <c r="N23" s="72">
        <v>2021</v>
      </c>
      <c r="O23" s="72">
        <v>259278.59</v>
      </c>
      <c r="P23" s="72">
        <v>24000</v>
      </c>
      <c r="Q23" s="72">
        <f t="shared" si="0"/>
        <v>283278.58999999997</v>
      </c>
    </row>
    <row r="24" spans="1:17">
      <c r="A24" s="72" t="s">
        <v>141</v>
      </c>
      <c r="B24" s="72" t="s">
        <v>116</v>
      </c>
      <c r="C24" s="72" t="s">
        <v>148</v>
      </c>
      <c r="D24" s="72" t="s">
        <v>153</v>
      </c>
      <c r="E24" s="72">
        <v>2022</v>
      </c>
      <c r="F24" s="72">
        <v>276842</v>
      </c>
      <c r="G24" s="72">
        <v>28000</v>
      </c>
      <c r="H24" s="72">
        <v>304842</v>
      </c>
      <c r="K24" s="72" t="s">
        <v>174</v>
      </c>
      <c r="L24" t="s">
        <v>234</v>
      </c>
      <c r="M24" t="s">
        <v>275</v>
      </c>
      <c r="N24" s="72">
        <v>2022</v>
      </c>
      <c r="O24" s="72">
        <v>242831.97</v>
      </c>
      <c r="P24" s="72">
        <v>24000</v>
      </c>
      <c r="Q24" s="72">
        <f t="shared" si="0"/>
        <v>266831.96999999997</v>
      </c>
    </row>
    <row r="25" spans="1:17">
      <c r="K25" s="72" t="s">
        <v>175</v>
      </c>
      <c r="L25" t="s">
        <v>235</v>
      </c>
      <c r="M25" t="s">
        <v>100</v>
      </c>
      <c r="N25" s="72">
        <v>2020</v>
      </c>
      <c r="O25" s="72">
        <v>170457.36</v>
      </c>
      <c r="P25" s="72">
        <v>12000</v>
      </c>
      <c r="Q25" s="72">
        <f t="shared" si="0"/>
        <v>182457.36</v>
      </c>
    </row>
    <row r="26" spans="1:17">
      <c r="K26" s="72" t="s">
        <v>176</v>
      </c>
      <c r="L26" t="s">
        <v>236</v>
      </c>
      <c r="M26" t="s">
        <v>100</v>
      </c>
      <c r="N26" s="72">
        <v>2020</v>
      </c>
      <c r="O26" s="72">
        <v>172454.9</v>
      </c>
      <c r="P26" s="72">
        <v>12000</v>
      </c>
      <c r="Q26" s="72">
        <f t="shared" si="0"/>
        <v>184454.9</v>
      </c>
    </row>
    <row r="27" spans="1:17">
      <c r="K27" s="72" t="s">
        <v>177</v>
      </c>
      <c r="L27" t="s">
        <v>88</v>
      </c>
      <c r="M27" t="s">
        <v>66</v>
      </c>
      <c r="N27" s="72">
        <v>2021</v>
      </c>
      <c r="O27" s="72">
        <v>259278.59</v>
      </c>
      <c r="P27" s="72">
        <v>24000</v>
      </c>
      <c r="Q27" s="72">
        <f t="shared" si="0"/>
        <v>283278.58999999997</v>
      </c>
    </row>
    <row r="28" spans="1:17">
      <c r="K28" s="72" t="s">
        <v>178</v>
      </c>
      <c r="L28" t="s">
        <v>237</v>
      </c>
      <c r="M28" t="s">
        <v>66</v>
      </c>
      <c r="N28" s="72">
        <v>2021</v>
      </c>
      <c r="O28" s="72">
        <v>259278.59</v>
      </c>
      <c r="P28" s="72">
        <v>24000</v>
      </c>
      <c r="Q28" s="72">
        <f t="shared" si="0"/>
        <v>283278.58999999997</v>
      </c>
    </row>
    <row r="29" spans="1:17">
      <c r="K29" s="72" t="s">
        <v>179</v>
      </c>
      <c r="L29" t="s">
        <v>238</v>
      </c>
      <c r="M29" t="s">
        <v>66</v>
      </c>
      <c r="N29" s="72">
        <v>2021</v>
      </c>
      <c r="O29" s="72">
        <v>259278.59</v>
      </c>
      <c r="P29" s="72">
        <v>24000</v>
      </c>
      <c r="Q29" s="72">
        <f t="shared" si="0"/>
        <v>283278.58999999997</v>
      </c>
    </row>
    <row r="30" spans="1:17">
      <c r="K30" s="72" t="s">
        <v>180</v>
      </c>
      <c r="L30" t="s">
        <v>239</v>
      </c>
      <c r="M30" t="s">
        <v>98</v>
      </c>
      <c r="N30" s="72">
        <v>2021</v>
      </c>
      <c r="O30" s="72">
        <v>297104.55</v>
      </c>
      <c r="P30" s="72">
        <v>24000</v>
      </c>
      <c r="Q30" s="72">
        <f t="shared" si="0"/>
        <v>321104.55</v>
      </c>
    </row>
    <row r="31" spans="1:17">
      <c r="K31" s="72" t="s">
        <v>181</v>
      </c>
      <c r="L31" t="s">
        <v>240</v>
      </c>
      <c r="M31" t="s">
        <v>81</v>
      </c>
      <c r="N31" s="72">
        <v>2023</v>
      </c>
      <c r="O31" s="72">
        <v>476909.41</v>
      </c>
      <c r="P31" s="72">
        <v>48000</v>
      </c>
      <c r="Q31" s="72">
        <f t="shared" si="0"/>
        <v>524909.40999999992</v>
      </c>
    </row>
    <row r="32" spans="1:17">
      <c r="K32" s="72" t="s">
        <v>182</v>
      </c>
      <c r="L32" t="s">
        <v>241</v>
      </c>
      <c r="M32" t="s">
        <v>276</v>
      </c>
      <c r="N32" s="72">
        <v>2022</v>
      </c>
      <c r="O32" s="72">
        <v>541105.43999999994</v>
      </c>
      <c r="P32" s="72">
        <v>48000</v>
      </c>
      <c r="Q32" s="72">
        <f t="shared" si="0"/>
        <v>589105.43999999994</v>
      </c>
    </row>
    <row r="33" spans="11:17">
      <c r="K33" s="72" t="s">
        <v>183</v>
      </c>
      <c r="L33" t="s">
        <v>242</v>
      </c>
      <c r="M33" t="s">
        <v>97</v>
      </c>
      <c r="N33" s="72">
        <v>2022</v>
      </c>
      <c r="O33" s="72">
        <v>313306.31</v>
      </c>
      <c r="P33" s="72">
        <v>24000</v>
      </c>
      <c r="Q33" s="72">
        <f t="shared" si="0"/>
        <v>337306.31</v>
      </c>
    </row>
    <row r="34" spans="11:17">
      <c r="K34" s="72" t="s">
        <v>184</v>
      </c>
      <c r="L34" t="s">
        <v>243</v>
      </c>
      <c r="M34" t="s">
        <v>132</v>
      </c>
      <c r="N34" s="72">
        <v>2020</v>
      </c>
      <c r="O34" s="72">
        <v>228467.08</v>
      </c>
      <c r="P34" s="72">
        <v>24000</v>
      </c>
      <c r="Q34" s="72">
        <f t="shared" si="0"/>
        <v>252467.08</v>
      </c>
    </row>
    <row r="35" spans="11:17">
      <c r="K35" s="72" t="s">
        <v>185</v>
      </c>
      <c r="L35" t="s">
        <v>244</v>
      </c>
      <c r="M35" t="s">
        <v>277</v>
      </c>
      <c r="N35" s="72">
        <v>2022</v>
      </c>
      <c r="O35" s="72">
        <v>442896.58</v>
      </c>
      <c r="P35" s="72">
        <v>48000</v>
      </c>
      <c r="Q35" s="72">
        <f t="shared" si="0"/>
        <v>490896.58</v>
      </c>
    </row>
    <row r="36" spans="11:17">
      <c r="K36" s="72" t="s">
        <v>82</v>
      </c>
      <c r="L36" t="s">
        <v>83</v>
      </c>
      <c r="M36" t="s">
        <v>81</v>
      </c>
      <c r="N36" s="72">
        <v>2023</v>
      </c>
      <c r="O36" s="72">
        <v>476909.41</v>
      </c>
      <c r="P36" s="72">
        <v>48000</v>
      </c>
      <c r="Q36" s="72">
        <f t="shared" si="0"/>
        <v>524909.40999999992</v>
      </c>
    </row>
    <row r="37" spans="11:17">
      <c r="K37" s="72" t="s">
        <v>186</v>
      </c>
      <c r="L37" t="s">
        <v>245</v>
      </c>
      <c r="M37" t="s">
        <v>99</v>
      </c>
      <c r="N37" s="72">
        <v>2020</v>
      </c>
      <c r="O37" s="72">
        <v>331256.53999999998</v>
      </c>
      <c r="P37" s="72">
        <v>48000</v>
      </c>
      <c r="Q37" s="72">
        <f t="shared" si="0"/>
        <v>379256.54</v>
      </c>
    </row>
    <row r="38" spans="11:17">
      <c r="K38" s="72" t="s">
        <v>187</v>
      </c>
      <c r="L38" t="s">
        <v>246</v>
      </c>
      <c r="M38" t="s">
        <v>278</v>
      </c>
      <c r="N38" s="72">
        <v>2022</v>
      </c>
      <c r="O38" s="72">
        <v>269718.58</v>
      </c>
      <c r="P38" s="72">
        <v>24000</v>
      </c>
      <c r="Q38" s="72">
        <f t="shared" si="0"/>
        <v>293718.58</v>
      </c>
    </row>
    <row r="39" spans="11:17">
      <c r="K39" s="72" t="s">
        <v>188</v>
      </c>
      <c r="L39" t="s">
        <v>247</v>
      </c>
      <c r="M39" t="s">
        <v>131</v>
      </c>
      <c r="N39" s="72">
        <v>2022</v>
      </c>
      <c r="O39" s="72">
        <v>347301.88</v>
      </c>
      <c r="P39" s="72">
        <v>48000</v>
      </c>
      <c r="Q39" s="72">
        <f t="shared" si="0"/>
        <v>395301.88</v>
      </c>
    </row>
    <row r="40" spans="11:17">
      <c r="K40" s="72" t="s">
        <v>189</v>
      </c>
      <c r="L40" t="s">
        <v>248</v>
      </c>
      <c r="M40" t="s">
        <v>66</v>
      </c>
      <c r="N40" s="72">
        <v>2021</v>
      </c>
      <c r="O40" s="72">
        <v>259278.59</v>
      </c>
      <c r="P40" s="72">
        <v>24000</v>
      </c>
      <c r="Q40" s="72">
        <f t="shared" si="0"/>
        <v>283278.58999999997</v>
      </c>
    </row>
    <row r="41" spans="11:17">
      <c r="K41" s="72" t="s">
        <v>190</v>
      </c>
      <c r="L41" t="s">
        <v>249</v>
      </c>
      <c r="M41" t="s">
        <v>99</v>
      </c>
      <c r="N41" s="72">
        <v>2020</v>
      </c>
      <c r="O41" s="72">
        <v>320255.43</v>
      </c>
      <c r="P41" s="72">
        <v>48000</v>
      </c>
      <c r="Q41" s="72">
        <f t="shared" si="0"/>
        <v>368255.43</v>
      </c>
    </row>
    <row r="42" spans="11:17">
      <c r="K42" s="72" t="s">
        <v>191</v>
      </c>
      <c r="L42" t="s">
        <v>250</v>
      </c>
      <c r="M42" t="s">
        <v>279</v>
      </c>
      <c r="N42" s="72">
        <v>2022</v>
      </c>
      <c r="O42" s="72">
        <v>199964.88</v>
      </c>
      <c r="P42" s="72">
        <v>12000</v>
      </c>
      <c r="Q42" s="72">
        <f t="shared" si="0"/>
        <v>211964.88</v>
      </c>
    </row>
    <row r="43" spans="11:17">
      <c r="K43" s="72" t="s">
        <v>192</v>
      </c>
      <c r="L43" t="s">
        <v>251</v>
      </c>
      <c r="M43" t="s">
        <v>94</v>
      </c>
      <c r="N43" s="72">
        <v>2020</v>
      </c>
      <c r="O43" s="72">
        <v>143368.54999999999</v>
      </c>
      <c r="P43" s="72">
        <v>24000</v>
      </c>
      <c r="Q43" s="72">
        <f t="shared" si="0"/>
        <v>167368.54999999999</v>
      </c>
    </row>
    <row r="44" spans="11:17">
      <c r="K44" s="72" t="s">
        <v>193</v>
      </c>
      <c r="L44" t="s">
        <v>252</v>
      </c>
      <c r="M44" t="s">
        <v>98</v>
      </c>
      <c r="N44" s="72">
        <v>2021</v>
      </c>
      <c r="O44" s="72">
        <v>306261.84999999998</v>
      </c>
      <c r="P44" s="72">
        <v>24000</v>
      </c>
      <c r="Q44" s="72">
        <f t="shared" si="0"/>
        <v>330261.84999999998</v>
      </c>
    </row>
    <row r="45" spans="11:17">
      <c r="K45" s="72" t="s">
        <v>194</v>
      </c>
      <c r="L45" t="s">
        <v>253</v>
      </c>
      <c r="M45" t="s">
        <v>280</v>
      </c>
      <c r="N45" s="72">
        <v>2022</v>
      </c>
      <c r="O45" s="72">
        <v>376859.4</v>
      </c>
      <c r="P45" s="72">
        <v>48000</v>
      </c>
      <c r="Q45" s="72">
        <f t="shared" si="0"/>
        <v>424859.4</v>
      </c>
    </row>
    <row r="46" spans="11:17">
      <c r="K46" s="72" t="s">
        <v>195</v>
      </c>
      <c r="L46" t="s">
        <v>254</v>
      </c>
      <c r="M46" t="s">
        <v>99</v>
      </c>
      <c r="N46" s="72">
        <v>2021</v>
      </c>
      <c r="O46" s="72">
        <v>339942.37</v>
      </c>
      <c r="P46" s="72">
        <v>48000</v>
      </c>
      <c r="Q46" s="72">
        <f t="shared" si="0"/>
        <v>387942.37</v>
      </c>
    </row>
    <row r="47" spans="11:17">
      <c r="K47" s="72" t="s">
        <v>196</v>
      </c>
      <c r="L47" t="s">
        <v>255</v>
      </c>
      <c r="M47" t="s">
        <v>281</v>
      </c>
      <c r="N47" s="72">
        <v>2021</v>
      </c>
      <c r="O47" s="72">
        <v>364589.49</v>
      </c>
      <c r="P47" s="72">
        <v>24000</v>
      </c>
      <c r="Q47" s="72">
        <f t="shared" si="0"/>
        <v>388589.49</v>
      </c>
    </row>
    <row r="48" spans="11:17">
      <c r="K48" s="72" t="s">
        <v>197</v>
      </c>
      <c r="L48" t="s">
        <v>256</v>
      </c>
      <c r="M48" t="s">
        <v>66</v>
      </c>
      <c r="N48" s="72">
        <v>2022</v>
      </c>
      <c r="O48" s="72">
        <v>359370.46</v>
      </c>
      <c r="P48" s="72">
        <v>24000</v>
      </c>
      <c r="Q48" s="72">
        <f t="shared" si="0"/>
        <v>383370.46</v>
      </c>
    </row>
    <row r="49" spans="11:17">
      <c r="K49" s="72" t="s">
        <v>198</v>
      </c>
      <c r="L49" t="s">
        <v>257</v>
      </c>
      <c r="M49" t="s">
        <v>135</v>
      </c>
      <c r="N49" s="72">
        <v>2019</v>
      </c>
      <c r="O49" s="72">
        <v>314540.65999999997</v>
      </c>
      <c r="P49" s="72">
        <v>48000</v>
      </c>
      <c r="Q49" s="72">
        <f t="shared" si="0"/>
        <v>362540.66</v>
      </c>
    </row>
    <row r="50" spans="11:17">
      <c r="K50" s="72" t="s">
        <v>199</v>
      </c>
      <c r="L50" t="s">
        <v>258</v>
      </c>
      <c r="M50" t="s">
        <v>282</v>
      </c>
      <c r="N50" s="72">
        <v>2022</v>
      </c>
      <c r="O50" s="72">
        <v>310221.96999999997</v>
      </c>
      <c r="P50" s="72">
        <v>48000</v>
      </c>
      <c r="Q50" s="72">
        <f t="shared" si="0"/>
        <v>358221.97</v>
      </c>
    </row>
    <row r="51" spans="11:17">
      <c r="K51" s="72" t="s">
        <v>200</v>
      </c>
      <c r="L51" t="s">
        <v>259</v>
      </c>
      <c r="M51" t="s">
        <v>81</v>
      </c>
      <c r="N51" s="72">
        <v>2023</v>
      </c>
      <c r="O51" s="72">
        <v>476909.41</v>
      </c>
      <c r="P51" s="72">
        <v>48000</v>
      </c>
      <c r="Q51" s="72">
        <f t="shared" si="0"/>
        <v>524909.40999999992</v>
      </c>
    </row>
    <row r="52" spans="11:17">
      <c r="K52" s="72" t="s">
        <v>201</v>
      </c>
      <c r="L52" t="s">
        <v>260</v>
      </c>
      <c r="M52" t="s">
        <v>97</v>
      </c>
      <c r="N52" s="72">
        <v>2021</v>
      </c>
      <c r="O52" s="72">
        <v>278919.14</v>
      </c>
      <c r="P52" s="72">
        <v>24000</v>
      </c>
      <c r="Q52" s="72">
        <f t="shared" si="0"/>
        <v>302919.14</v>
      </c>
    </row>
    <row r="53" spans="11:17">
      <c r="K53" s="72" t="s">
        <v>202</v>
      </c>
      <c r="L53" t="s">
        <v>261</v>
      </c>
      <c r="M53" t="s">
        <v>98</v>
      </c>
      <c r="N53" s="72">
        <v>2021</v>
      </c>
      <c r="O53" s="72">
        <v>300156.98</v>
      </c>
      <c r="P53" s="72">
        <v>24000</v>
      </c>
      <c r="Q53" s="72">
        <f t="shared" si="0"/>
        <v>324156.98</v>
      </c>
    </row>
    <row r="54" spans="11:17">
      <c r="K54" s="72" t="s">
        <v>203</v>
      </c>
      <c r="L54" t="s">
        <v>262</v>
      </c>
      <c r="M54" t="s">
        <v>282</v>
      </c>
      <c r="N54" s="72">
        <v>2022</v>
      </c>
      <c r="O54" s="72">
        <v>310221.96999999997</v>
      </c>
      <c r="P54" s="72">
        <v>48000</v>
      </c>
      <c r="Q54" s="72">
        <f t="shared" si="0"/>
        <v>358221.97</v>
      </c>
    </row>
    <row r="55" spans="11:17">
      <c r="K55" s="72" t="s">
        <v>204</v>
      </c>
      <c r="L55" t="s">
        <v>263</v>
      </c>
      <c r="M55" t="s">
        <v>276</v>
      </c>
      <c r="N55" s="72">
        <v>2022</v>
      </c>
      <c r="O55" s="72">
        <v>541105.43999999994</v>
      </c>
      <c r="P55" s="72">
        <v>48000</v>
      </c>
      <c r="Q55" s="72">
        <f t="shared" si="0"/>
        <v>589105.43999999994</v>
      </c>
    </row>
    <row r="56" spans="11:17">
      <c r="K56" s="72" t="s">
        <v>205</v>
      </c>
      <c r="L56" t="s">
        <v>264</v>
      </c>
      <c r="M56" t="s">
        <v>94</v>
      </c>
      <c r="N56" s="72">
        <v>2021</v>
      </c>
      <c r="O56" s="72">
        <v>263781.53000000003</v>
      </c>
      <c r="P56" s="72">
        <v>24000</v>
      </c>
      <c r="Q56" s="72">
        <f t="shared" si="0"/>
        <v>287781.53000000003</v>
      </c>
    </row>
    <row r="57" spans="11:17">
      <c r="K57" s="72" t="s">
        <v>206</v>
      </c>
      <c r="L57" t="s">
        <v>265</v>
      </c>
      <c r="M57" t="s">
        <v>99</v>
      </c>
      <c r="N57" s="72">
        <v>2021</v>
      </c>
      <c r="O57" s="72">
        <v>336620.47</v>
      </c>
      <c r="P57" s="72">
        <v>48000</v>
      </c>
      <c r="Q57" s="72">
        <f t="shared" si="0"/>
        <v>384620.47</v>
      </c>
    </row>
    <row r="58" spans="11:17">
      <c r="K58" s="72" t="s">
        <v>207</v>
      </c>
      <c r="L58" t="s">
        <v>266</v>
      </c>
      <c r="M58" t="s">
        <v>134</v>
      </c>
      <c r="N58" s="72">
        <v>2021</v>
      </c>
      <c r="O58" s="72">
        <v>349779.75</v>
      </c>
      <c r="P58" s="72">
        <v>48000</v>
      </c>
      <c r="Q58" s="72">
        <f t="shared" si="0"/>
        <v>397779.75</v>
      </c>
    </row>
    <row r="59" spans="11:17">
      <c r="K59" s="72" t="s">
        <v>76</v>
      </c>
      <c r="L59" t="s">
        <v>79</v>
      </c>
      <c r="M59" t="s">
        <v>81</v>
      </c>
      <c r="N59" s="72">
        <v>2023</v>
      </c>
      <c r="O59" s="72">
        <v>476909.41</v>
      </c>
      <c r="P59" s="72">
        <v>48000</v>
      </c>
      <c r="Q59" s="72">
        <f t="shared" si="0"/>
        <v>524909.40999999992</v>
      </c>
    </row>
    <row r="60" spans="11:17">
      <c r="K60" s="72" t="s">
        <v>208</v>
      </c>
      <c r="L60" t="s">
        <v>267</v>
      </c>
      <c r="M60" t="s">
        <v>98</v>
      </c>
      <c r="N60" s="72">
        <v>2020</v>
      </c>
      <c r="O60" s="72">
        <v>292142.59999999998</v>
      </c>
      <c r="P60" s="72">
        <v>24000</v>
      </c>
      <c r="Q60" s="72">
        <f t="shared" si="0"/>
        <v>316142.59999999998</v>
      </c>
    </row>
    <row r="61" spans="11:17">
      <c r="K61" s="72" t="s">
        <v>209</v>
      </c>
      <c r="L61" t="s">
        <v>268</v>
      </c>
      <c r="M61" t="s">
        <v>99</v>
      </c>
      <c r="N61" s="72">
        <v>2021</v>
      </c>
      <c r="O61" s="72">
        <v>326654.76</v>
      </c>
      <c r="P61" s="72">
        <v>48000</v>
      </c>
      <c r="Q61" s="72">
        <f t="shared" si="0"/>
        <v>374654.76</v>
      </c>
    </row>
    <row r="62" spans="11:17">
      <c r="K62" s="72" t="s">
        <v>210</v>
      </c>
      <c r="L62" t="s">
        <v>269</v>
      </c>
      <c r="M62" t="s">
        <v>136</v>
      </c>
      <c r="N62" s="72">
        <v>2019</v>
      </c>
      <c r="O62" s="72">
        <v>231432.06</v>
      </c>
      <c r="P62" s="72">
        <v>24000</v>
      </c>
      <c r="Q62" s="72">
        <f t="shared" si="0"/>
        <v>255432.06</v>
      </c>
    </row>
    <row r="63" spans="11:17">
      <c r="K63" s="72" t="s">
        <v>211</v>
      </c>
      <c r="L63" t="s">
        <v>270</v>
      </c>
      <c r="M63" t="s">
        <v>101</v>
      </c>
      <c r="N63" s="72">
        <v>2021</v>
      </c>
      <c r="O63" s="72">
        <v>343682.4</v>
      </c>
      <c r="P63" s="72">
        <v>48000</v>
      </c>
      <c r="Q63" s="72">
        <f t="shared" si="0"/>
        <v>391682.4</v>
      </c>
    </row>
    <row r="64" spans="11:17">
      <c r="K64" s="72" t="s">
        <v>212</v>
      </c>
      <c r="L64" t="s">
        <v>271</v>
      </c>
      <c r="M64" t="s">
        <v>274</v>
      </c>
      <c r="N64" s="72">
        <v>2021</v>
      </c>
      <c r="O64" s="72">
        <v>205753.21</v>
      </c>
      <c r="P64" s="72">
        <v>12000</v>
      </c>
      <c r="Q64" s="72">
        <f t="shared" si="0"/>
        <v>217753.21</v>
      </c>
    </row>
    <row r="65" spans="11:17">
      <c r="K65" s="72" t="s">
        <v>213</v>
      </c>
      <c r="L65" t="s">
        <v>272</v>
      </c>
      <c r="M65" t="s">
        <v>277</v>
      </c>
      <c r="N65" s="72">
        <v>2022</v>
      </c>
      <c r="O65" s="72">
        <v>443216.05</v>
      </c>
      <c r="P65" s="72">
        <v>48000</v>
      </c>
      <c r="Q65" s="72">
        <f t="shared" si="0"/>
        <v>491216.05</v>
      </c>
    </row>
  </sheetData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XER64"/>
  <sheetViews>
    <sheetView view="pageBreakPreview" topLeftCell="A4" zoomScale="90" zoomScaleNormal="85" zoomScaleSheetLayoutView="90" workbookViewId="0">
      <selection activeCell="B6" sqref="B6:G6"/>
    </sheetView>
  </sheetViews>
  <sheetFormatPr defaultColWidth="9" defaultRowHeight="15.75"/>
  <cols>
    <col min="1" max="1" width="11.5703125" style="3" customWidth="1"/>
    <col min="2" max="2" width="26.42578125" style="1" customWidth="1"/>
    <col min="3" max="3" width="23" style="1" customWidth="1"/>
    <col min="4" max="4" width="9.7109375" style="1" customWidth="1"/>
    <col min="5" max="6" width="13.7109375" style="1" customWidth="1"/>
    <col min="7" max="7" width="29.85546875" style="3" customWidth="1"/>
    <col min="8" max="8" width="17.7109375" style="1" customWidth="1"/>
    <col min="9" max="16371" width="9" style="1"/>
    <col min="16372" max="16384" width="9" style="4"/>
  </cols>
  <sheetData>
    <row r="1" spans="1:7 16364:16372" s="27" customFormat="1" ht="31.15" customHeight="1">
      <c r="A1" s="109" t="s">
        <v>656</v>
      </c>
      <c r="B1" s="109"/>
      <c r="C1" s="109"/>
      <c r="D1" s="109"/>
      <c r="E1" s="109"/>
      <c r="F1" s="109"/>
      <c r="G1" s="109"/>
      <c r="XEJ1"/>
      <c r="XEK1"/>
      <c r="XEL1"/>
      <c r="XEM1"/>
      <c r="XEN1"/>
      <c r="XEO1"/>
      <c r="XEP1"/>
      <c r="XEQ1"/>
    </row>
    <row r="2" spans="1:7 16364:16372" s="62" customFormat="1" ht="58.15" customHeight="1">
      <c r="A2" s="110" t="s">
        <v>657</v>
      </c>
      <c r="B2" s="110"/>
      <c r="C2" s="110"/>
      <c r="D2" s="110"/>
      <c r="E2" s="110"/>
      <c r="F2" s="110"/>
      <c r="G2" s="110"/>
    </row>
    <row r="3" spans="1:7 16364:16372" s="1" customFormat="1" ht="43.5" customHeight="1" thickBot="1">
      <c r="A3" s="118" t="s">
        <v>55</v>
      </c>
      <c r="B3" s="118"/>
      <c r="C3" s="118"/>
      <c r="D3" s="118"/>
      <c r="E3" s="118"/>
      <c r="F3" s="118"/>
      <c r="G3" s="118"/>
      <c r="XER3" s="13"/>
    </row>
    <row r="4" spans="1:7 16364:16372" s="1" customFormat="1" ht="20.100000000000001" customHeight="1">
      <c r="A4" s="5"/>
      <c r="B4" s="5"/>
      <c r="C4" s="6"/>
      <c r="D4" s="6"/>
      <c r="E4" s="7"/>
      <c r="F4" s="67" t="s">
        <v>63</v>
      </c>
      <c r="G4" s="85" t="s">
        <v>658</v>
      </c>
      <c r="XER4" s="13"/>
    </row>
    <row r="5" spans="1:7 16364:16372" s="1" customFormat="1" ht="19.899999999999999" customHeight="1">
      <c r="A5" s="3"/>
      <c r="D5" s="9"/>
      <c r="E5" s="51"/>
      <c r="F5" s="67" t="s">
        <v>64</v>
      </c>
      <c r="G5" s="67">
        <v>45509</v>
      </c>
      <c r="XER5" s="13"/>
    </row>
    <row r="6" spans="1:7 16364:16372" s="2" customFormat="1" ht="57" customHeight="1">
      <c r="A6" s="10" t="s">
        <v>4</v>
      </c>
      <c r="B6" s="112" t="str">
        <f>'COMMERCIAL INVOICE(CI) AWP'!B6</f>
        <v>XXXX国内发货公司名字和地址</v>
      </c>
      <c r="C6" s="112"/>
      <c r="D6" s="112"/>
      <c r="E6" s="112"/>
      <c r="F6" s="112"/>
      <c r="G6" s="112"/>
    </row>
    <row r="7" spans="1:7 16364:16372" s="2" customFormat="1" ht="113.65" customHeight="1">
      <c r="A7" s="10" t="s">
        <v>6</v>
      </c>
      <c r="B7" s="112" t="str">
        <f>'COMMERCIAL INVOICE(CI) AWP'!B7</f>
        <v xml:space="preserve">TGME Equipment And Machinery Rental LLC .Office B-1501, Prime Business Centre, Jumeirah Village Circle, Dubai, UAE.+971567879383.Email duan930917@gmail.com.DUAN QIANG </v>
      </c>
      <c r="C7" s="112"/>
      <c r="D7" s="112"/>
      <c r="E7" s="112"/>
      <c r="F7" s="112"/>
      <c r="G7" s="112"/>
    </row>
    <row r="8" spans="1:7 16364:16372" s="2" customFormat="1" ht="27" customHeight="1">
      <c r="A8" s="117" t="s">
        <v>56</v>
      </c>
      <c r="B8" s="117"/>
      <c r="C8" s="117"/>
      <c r="D8" s="117"/>
      <c r="E8" s="117"/>
      <c r="F8" s="117"/>
      <c r="G8" s="117"/>
      <c r="XER8" s="13"/>
    </row>
    <row r="9" spans="1:7 16364:16372" s="2" customFormat="1" ht="45" customHeight="1">
      <c r="A9" s="58" t="s">
        <v>17</v>
      </c>
      <c r="B9" s="68" t="s">
        <v>57</v>
      </c>
      <c r="C9" s="59" t="s">
        <v>58</v>
      </c>
      <c r="D9" s="58" t="s">
        <v>59</v>
      </c>
      <c r="E9" s="58" t="s">
        <v>60</v>
      </c>
      <c r="F9" s="58" t="s">
        <v>61</v>
      </c>
      <c r="G9" s="75" t="s">
        <v>65</v>
      </c>
    </row>
    <row r="10" spans="1:7 16364:16372" s="2" customFormat="1" ht="15.4" customHeight="1">
      <c r="A10" s="95">
        <v>1</v>
      </c>
      <c r="B10" s="92" t="s">
        <v>639</v>
      </c>
      <c r="C10" s="93" t="s">
        <v>638</v>
      </c>
      <c r="D10" s="96">
        <v>1</v>
      </c>
      <c r="E10" s="97">
        <v>13146</v>
      </c>
      <c r="F10" s="98">
        <f t="shared" ref="F10" si="0">E10</f>
        <v>13146</v>
      </c>
      <c r="G10" s="99">
        <v>59</v>
      </c>
    </row>
    <row r="11" spans="1:7 16364:16372" s="2" customFormat="1" ht="15.4" customHeight="1">
      <c r="A11" s="95">
        <v>2</v>
      </c>
      <c r="B11" s="92" t="s">
        <v>639</v>
      </c>
      <c r="C11" s="93" t="s">
        <v>638</v>
      </c>
      <c r="D11" s="96">
        <v>1</v>
      </c>
      <c r="E11" s="97">
        <v>13146</v>
      </c>
      <c r="F11" s="98">
        <f t="shared" ref="F11:F12" si="1">E11</f>
        <v>13146</v>
      </c>
      <c r="G11" s="99">
        <v>59</v>
      </c>
    </row>
    <row r="12" spans="1:7 16364:16372" s="2" customFormat="1" ht="15.4" customHeight="1">
      <c r="A12" s="95">
        <v>3</v>
      </c>
      <c r="B12" s="92" t="s">
        <v>639</v>
      </c>
      <c r="C12" s="93" t="s">
        <v>638</v>
      </c>
      <c r="D12" s="96">
        <v>1</v>
      </c>
      <c r="E12" s="97">
        <v>13146</v>
      </c>
      <c r="F12" s="98">
        <f t="shared" si="1"/>
        <v>13146</v>
      </c>
      <c r="G12" s="99">
        <v>59</v>
      </c>
    </row>
    <row r="13" spans="1:7 16364:16372" s="2" customFormat="1" ht="15.4" customHeight="1">
      <c r="A13" s="95">
        <v>4</v>
      </c>
      <c r="B13" s="92" t="s">
        <v>639</v>
      </c>
      <c r="C13" s="93" t="s">
        <v>638</v>
      </c>
      <c r="D13" s="96">
        <v>1</v>
      </c>
      <c r="E13" s="97">
        <v>13146</v>
      </c>
      <c r="F13" s="98">
        <f t="shared" ref="F13:F16" si="2">E13</f>
        <v>13146</v>
      </c>
      <c r="G13" s="99">
        <v>59</v>
      </c>
    </row>
    <row r="14" spans="1:7 16364:16372" s="2" customFormat="1" ht="15.4" customHeight="1">
      <c r="A14" s="95">
        <v>5</v>
      </c>
      <c r="B14" s="92" t="s">
        <v>639</v>
      </c>
      <c r="C14" s="93" t="s">
        <v>638</v>
      </c>
      <c r="D14" s="96">
        <v>1</v>
      </c>
      <c r="E14" s="97">
        <v>13146</v>
      </c>
      <c r="F14" s="98">
        <f t="shared" si="2"/>
        <v>13146</v>
      </c>
      <c r="G14" s="99">
        <v>59</v>
      </c>
    </row>
    <row r="15" spans="1:7 16364:16372" s="2" customFormat="1" ht="15.4" customHeight="1">
      <c r="A15" s="95">
        <v>6</v>
      </c>
      <c r="B15" s="92" t="s">
        <v>639</v>
      </c>
      <c r="C15" s="93" t="s">
        <v>638</v>
      </c>
      <c r="D15" s="96">
        <v>1</v>
      </c>
      <c r="E15" s="97">
        <v>13146</v>
      </c>
      <c r="F15" s="98">
        <f t="shared" si="2"/>
        <v>13146</v>
      </c>
      <c r="G15" s="99">
        <v>59</v>
      </c>
    </row>
    <row r="16" spans="1:7 16364:16372" s="2" customFormat="1" ht="15.4" customHeight="1">
      <c r="A16" s="95">
        <v>7</v>
      </c>
      <c r="B16" s="92" t="s">
        <v>639</v>
      </c>
      <c r="C16" s="93" t="s">
        <v>638</v>
      </c>
      <c r="D16" s="96">
        <v>1</v>
      </c>
      <c r="E16" s="97">
        <v>13146</v>
      </c>
      <c r="F16" s="98">
        <f t="shared" si="2"/>
        <v>13146</v>
      </c>
      <c r="G16" s="99">
        <v>59</v>
      </c>
    </row>
    <row r="17" spans="1:7 16370:16372" s="2" customFormat="1" ht="15.4" customHeight="1">
      <c r="A17" s="95">
        <v>8</v>
      </c>
      <c r="B17" s="92" t="s">
        <v>639</v>
      </c>
      <c r="C17" s="93" t="s">
        <v>638</v>
      </c>
      <c r="D17" s="96">
        <v>1</v>
      </c>
      <c r="E17" s="97">
        <v>13146</v>
      </c>
      <c r="F17" s="98">
        <f t="shared" ref="F17:F22" si="3">E17</f>
        <v>13146</v>
      </c>
      <c r="G17" s="99">
        <v>59</v>
      </c>
    </row>
    <row r="18" spans="1:7 16370:16372" s="2" customFormat="1" ht="15.4" customHeight="1">
      <c r="A18" s="95">
        <v>9</v>
      </c>
      <c r="B18" s="92" t="s">
        <v>639</v>
      </c>
      <c r="C18" s="93" t="s">
        <v>638</v>
      </c>
      <c r="D18" s="96">
        <v>1</v>
      </c>
      <c r="E18" s="97">
        <v>13146</v>
      </c>
      <c r="F18" s="98">
        <f t="shared" si="3"/>
        <v>13146</v>
      </c>
      <c r="G18" s="99">
        <v>59</v>
      </c>
    </row>
    <row r="19" spans="1:7 16370:16372" s="2" customFormat="1" ht="15.4" customHeight="1">
      <c r="A19" s="95">
        <v>10</v>
      </c>
      <c r="B19" s="92" t="s">
        <v>639</v>
      </c>
      <c r="C19" s="93" t="s">
        <v>638</v>
      </c>
      <c r="D19" s="96">
        <v>1</v>
      </c>
      <c r="E19" s="97">
        <v>13146</v>
      </c>
      <c r="F19" s="98">
        <f t="shared" si="3"/>
        <v>13146</v>
      </c>
      <c r="G19" s="99">
        <v>59</v>
      </c>
    </row>
    <row r="20" spans="1:7 16370:16372" s="2" customFormat="1" ht="15.4" customHeight="1">
      <c r="A20" s="95">
        <v>11</v>
      </c>
      <c r="B20" s="92" t="s">
        <v>639</v>
      </c>
      <c r="C20" s="93" t="s">
        <v>638</v>
      </c>
      <c r="D20" s="96">
        <v>1</v>
      </c>
      <c r="E20" s="97">
        <v>13146</v>
      </c>
      <c r="F20" s="98">
        <f t="shared" si="3"/>
        <v>13146</v>
      </c>
      <c r="G20" s="99">
        <v>59</v>
      </c>
    </row>
    <row r="21" spans="1:7 16370:16372" s="2" customFormat="1" ht="15.4" customHeight="1">
      <c r="A21" s="95">
        <v>12</v>
      </c>
      <c r="B21" s="92" t="s">
        <v>639</v>
      </c>
      <c r="C21" s="93" t="s">
        <v>638</v>
      </c>
      <c r="D21" s="96">
        <v>1</v>
      </c>
      <c r="E21" s="97">
        <v>13146</v>
      </c>
      <c r="F21" s="98">
        <f t="shared" si="3"/>
        <v>13146</v>
      </c>
      <c r="G21" s="99">
        <v>59</v>
      </c>
    </row>
    <row r="22" spans="1:7 16370:16372" s="2" customFormat="1" ht="15.4" customHeight="1">
      <c r="A22" s="95">
        <v>13</v>
      </c>
      <c r="B22" s="92" t="s">
        <v>639</v>
      </c>
      <c r="C22" s="93" t="s">
        <v>638</v>
      </c>
      <c r="D22" s="96">
        <v>1</v>
      </c>
      <c r="E22" s="97">
        <v>13146</v>
      </c>
      <c r="F22" s="98">
        <f t="shared" si="3"/>
        <v>13146</v>
      </c>
      <c r="G22" s="99">
        <v>59</v>
      </c>
    </row>
    <row r="23" spans="1:7 16370:16372" s="2" customFormat="1" ht="15.4" customHeight="1">
      <c r="A23" s="95">
        <v>14</v>
      </c>
      <c r="B23" s="92" t="s">
        <v>639</v>
      </c>
      <c r="C23" s="93" t="s">
        <v>638</v>
      </c>
      <c r="D23" s="96">
        <v>1</v>
      </c>
      <c r="E23" s="97">
        <v>13146</v>
      </c>
      <c r="F23" s="98">
        <f t="shared" ref="F23:F24" si="4">E23</f>
        <v>13146</v>
      </c>
      <c r="G23" s="99">
        <v>59</v>
      </c>
    </row>
    <row r="24" spans="1:7 16370:16372" s="2" customFormat="1" ht="15.4" customHeight="1">
      <c r="A24" s="95">
        <v>15</v>
      </c>
      <c r="B24" s="92" t="s">
        <v>639</v>
      </c>
      <c r="C24" s="93" t="s">
        <v>638</v>
      </c>
      <c r="D24" s="96">
        <v>1</v>
      </c>
      <c r="E24" s="97">
        <v>13146</v>
      </c>
      <c r="F24" s="98">
        <f t="shared" si="4"/>
        <v>13146</v>
      </c>
      <c r="G24" s="99">
        <v>59</v>
      </c>
    </row>
    <row r="25" spans="1:7 16370:16372" s="1" customFormat="1">
      <c r="A25" s="114" t="s">
        <v>62</v>
      </c>
      <c r="B25" s="115"/>
      <c r="C25" s="116"/>
      <c r="D25" s="100">
        <f>SUM(D10:D24)</f>
        <v>15</v>
      </c>
      <c r="E25" s="100">
        <f t="shared" ref="E25:G25" si="5">SUM(E10:E24)</f>
        <v>197190</v>
      </c>
      <c r="F25" s="100">
        <f t="shared" si="5"/>
        <v>197190</v>
      </c>
      <c r="G25" s="100">
        <f t="shared" si="5"/>
        <v>885</v>
      </c>
      <c r="XEP25" s="13"/>
    </row>
    <row r="26" spans="1:7 16370:16372" s="1" customFormat="1" ht="35.1" customHeight="1">
      <c r="A26" s="3"/>
      <c r="G26" s="3"/>
      <c r="XER26" s="13"/>
    </row>
    <row r="27" spans="1:7 16370:16372" s="1" customFormat="1" ht="35.1" customHeight="1">
      <c r="A27" s="3"/>
      <c r="G27" s="3"/>
      <c r="XER27" s="13"/>
    </row>
    <row r="28" spans="1:7 16370:16372" s="1" customFormat="1" ht="35.1" customHeight="1">
      <c r="A28" s="3"/>
      <c r="G28" s="3"/>
      <c r="XER28" s="13"/>
    </row>
    <row r="29" spans="1:7 16370:16372" s="1" customFormat="1" ht="35.1" customHeight="1">
      <c r="A29" s="3"/>
      <c r="G29" s="3"/>
      <c r="XER29" s="13"/>
    </row>
    <row r="30" spans="1:7 16370:16372" s="1" customFormat="1" ht="21.4" customHeight="1">
      <c r="A30" s="3"/>
      <c r="G30" s="3"/>
      <c r="XER30" s="13"/>
    </row>
    <row r="31" spans="1:7 16370:16372" s="1" customFormat="1" ht="35.1" customHeight="1">
      <c r="A31" s="3"/>
      <c r="G31" s="3"/>
      <c r="XER31" s="13"/>
    </row>
    <row r="32" spans="1:7 16370:16372" s="1" customFormat="1" ht="21.4" customHeight="1">
      <c r="A32" s="3"/>
      <c r="G32" s="3"/>
      <c r="XER32" s="13"/>
    </row>
    <row r="33" spans="1:7 16372:16372" s="1" customFormat="1" ht="35.1" customHeight="1">
      <c r="A33" s="3"/>
      <c r="G33" s="3"/>
      <c r="XER33" s="13"/>
    </row>
    <row r="34" spans="1:7 16372:16372" s="1" customFormat="1" ht="21.4" customHeight="1">
      <c r="A34" s="3"/>
      <c r="G34" s="3"/>
      <c r="XER34" s="13"/>
    </row>
    <row r="35" spans="1:7 16372:16372" s="1" customFormat="1" ht="21.4" customHeight="1">
      <c r="A35" s="3"/>
      <c r="G35" s="3"/>
      <c r="XER35" s="13"/>
    </row>
    <row r="36" spans="1:7 16372:16372" s="1" customFormat="1" ht="21.4" customHeight="1">
      <c r="A36" s="3"/>
      <c r="G36" s="3"/>
      <c r="XER36" s="13"/>
    </row>
    <row r="37" spans="1:7 16372:16372" s="1" customFormat="1" ht="21.4" customHeight="1">
      <c r="A37" s="3"/>
      <c r="G37" s="3"/>
      <c r="XER37" s="13"/>
    </row>
    <row r="38" spans="1:7 16372:16372" s="1" customFormat="1" ht="21.4" customHeight="1">
      <c r="A38" s="3"/>
      <c r="G38" s="3"/>
      <c r="XER38" s="13"/>
    </row>
    <row r="39" spans="1:7 16372:16372" s="1" customFormat="1" ht="35.1" customHeight="1">
      <c r="A39" s="3"/>
      <c r="G39" s="3"/>
      <c r="XER39" s="13"/>
    </row>
    <row r="40" spans="1:7 16372:16372" s="1" customFormat="1" ht="21.4" customHeight="1">
      <c r="A40" s="3"/>
      <c r="G40" s="3"/>
      <c r="XER40" s="13"/>
    </row>
    <row r="41" spans="1:7 16372:16372" s="1" customFormat="1" ht="21.4" customHeight="1">
      <c r="A41" s="3"/>
      <c r="G41" s="3"/>
      <c r="XER41" s="13"/>
    </row>
    <row r="42" spans="1:7 16372:16372" s="1" customFormat="1" ht="21.4" customHeight="1">
      <c r="A42" s="3"/>
      <c r="G42" s="3"/>
      <c r="XER42" s="13"/>
    </row>
    <row r="43" spans="1:7 16372:16372" s="1" customFormat="1" ht="21.4" customHeight="1">
      <c r="A43" s="3"/>
      <c r="G43" s="3"/>
      <c r="XER43" s="13"/>
    </row>
    <row r="44" spans="1:7 16372:16372" s="1" customFormat="1" ht="35.1" customHeight="1">
      <c r="A44" s="3"/>
      <c r="G44" s="3"/>
      <c r="XER44" s="13"/>
    </row>
    <row r="45" spans="1:7 16372:16372" s="1" customFormat="1" ht="21.4" customHeight="1">
      <c r="A45" s="3"/>
      <c r="G45" s="3"/>
      <c r="XER45" s="13"/>
    </row>
    <row r="46" spans="1:7 16372:16372" s="1" customFormat="1" ht="35.1" customHeight="1">
      <c r="A46" s="3"/>
      <c r="G46" s="3"/>
      <c r="XER46" s="13"/>
    </row>
    <row r="47" spans="1:7 16372:16372" s="1" customFormat="1" ht="35.1" customHeight="1">
      <c r="A47" s="3"/>
      <c r="G47" s="3"/>
      <c r="XER47" s="13"/>
    </row>
    <row r="48" spans="1:7 16372:16372" s="1" customFormat="1" ht="21.4" customHeight="1">
      <c r="A48" s="3"/>
      <c r="G48" s="3"/>
      <c r="XER48" s="13"/>
    </row>
    <row r="49" spans="1:7 16372:16372" s="1" customFormat="1" ht="21.4" customHeight="1">
      <c r="A49" s="3"/>
      <c r="G49" s="3"/>
      <c r="XER49" s="13"/>
    </row>
    <row r="50" spans="1:7 16372:16372" s="1" customFormat="1" ht="21.4" customHeight="1">
      <c r="A50" s="3"/>
      <c r="G50" s="3"/>
      <c r="XER50" s="13"/>
    </row>
    <row r="51" spans="1:7 16372:16372" s="1" customFormat="1" ht="21.4" customHeight="1">
      <c r="A51" s="3"/>
      <c r="G51" s="3"/>
      <c r="XER51" s="13"/>
    </row>
    <row r="52" spans="1:7 16372:16372" s="1" customFormat="1" ht="21.4" customHeight="1">
      <c r="A52" s="3"/>
      <c r="G52" s="3"/>
      <c r="XER52" s="13"/>
    </row>
    <row r="53" spans="1:7 16372:16372" s="1" customFormat="1" ht="21.4" customHeight="1">
      <c r="A53" s="3"/>
      <c r="G53" s="3"/>
      <c r="XER53" s="13"/>
    </row>
    <row r="54" spans="1:7 16372:16372" s="1" customFormat="1" ht="21.4" customHeight="1">
      <c r="A54" s="3"/>
      <c r="G54" s="3"/>
      <c r="XER54" s="13"/>
    </row>
    <row r="55" spans="1:7 16372:16372" s="1" customFormat="1" ht="21.4" customHeight="1">
      <c r="A55" s="3"/>
      <c r="G55" s="3"/>
      <c r="XER55" s="13"/>
    </row>
    <row r="56" spans="1:7 16372:16372" s="1" customFormat="1" ht="21.4" customHeight="1">
      <c r="A56" s="3"/>
      <c r="G56" s="3"/>
      <c r="XER56" s="13"/>
    </row>
    <row r="57" spans="1:7 16372:16372" s="1" customFormat="1" ht="21.4" customHeight="1">
      <c r="A57" s="3"/>
      <c r="G57" s="3"/>
      <c r="XER57" s="13"/>
    </row>
    <row r="58" spans="1:7 16372:16372" s="1" customFormat="1" ht="21.4" customHeight="1">
      <c r="A58" s="3"/>
      <c r="G58" s="3"/>
      <c r="XER58" s="13"/>
    </row>
    <row r="59" spans="1:7 16372:16372" s="1" customFormat="1" ht="21.4" customHeight="1">
      <c r="A59" s="3"/>
      <c r="G59" s="3"/>
      <c r="XER59" s="13"/>
    </row>
    <row r="60" spans="1:7 16372:16372" s="1" customFormat="1" ht="21.4" customHeight="1">
      <c r="A60" s="3"/>
      <c r="G60" s="3"/>
      <c r="XER60" s="13"/>
    </row>
    <row r="61" spans="1:7 16372:16372" s="1" customFormat="1" ht="21.4" customHeight="1">
      <c r="A61" s="3"/>
      <c r="G61" s="3"/>
      <c r="XER61" s="13"/>
    </row>
    <row r="62" spans="1:7 16372:16372" s="1" customFormat="1" ht="21.4" customHeight="1">
      <c r="A62" s="3"/>
      <c r="G62" s="3"/>
      <c r="XER62" s="13"/>
    </row>
    <row r="63" spans="1:7 16372:16372" s="1" customFormat="1" ht="21.4" customHeight="1">
      <c r="A63" s="3"/>
      <c r="G63" s="3"/>
      <c r="XER63" s="13"/>
    </row>
    <row r="64" spans="1:7 16372:16372" s="1" customFormat="1" ht="21.4" customHeight="1">
      <c r="A64" s="3"/>
      <c r="G64" s="3"/>
      <c r="XER64" s="13"/>
    </row>
  </sheetData>
  <mergeCells count="7">
    <mergeCell ref="A25:C25"/>
    <mergeCell ref="A1:G1"/>
    <mergeCell ref="B6:G6"/>
    <mergeCell ref="B7:G7"/>
    <mergeCell ref="A8:G8"/>
    <mergeCell ref="A3:G3"/>
    <mergeCell ref="A2:G2"/>
  </mergeCells>
  <phoneticPr fontId="21" type="noConversion"/>
  <pageMargins left="0.196527777777778" right="0.196527777777778" top="0.47222222222222199" bottom="0.196527777777778" header="0.29861111111111099" footer="0.29861111111111099"/>
  <pageSetup paperSize="9"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PROFORMA INVOICE (PI)</vt:lpstr>
      <vt:lpstr>COMMERCIAL INVOICE(CI) AWP</vt:lpstr>
      <vt:lpstr>Sheet9</vt:lpstr>
      <vt:lpstr>Sheet8</vt:lpstr>
      <vt:lpstr>Sheet7</vt:lpstr>
      <vt:lpstr>Sheet5</vt:lpstr>
      <vt:lpstr>Sheet4</vt:lpstr>
      <vt:lpstr>Sheet3</vt:lpstr>
      <vt:lpstr>PACKING LIST</vt:lpstr>
      <vt:lpstr>报关单</vt:lpstr>
      <vt:lpstr>报关要素</vt:lpstr>
      <vt:lpstr>Sheet6</vt:lpstr>
      <vt:lpstr>Sheet1</vt:lpstr>
      <vt:lpstr>Sheet2</vt:lpstr>
      <vt:lpstr>'COMMERCIAL INVOICE(CI) AWP'!Print_Area</vt:lpstr>
      <vt:lpstr>'PACKING LIST'!Print_Area</vt:lpstr>
      <vt:lpstr>'PROFORMA INVOICE (PI)'!Print_Area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张潜10</dc:creator>
  <cp:lastModifiedBy>红 王</cp:lastModifiedBy>
  <cp:lastPrinted>2024-08-29T07:03:05Z</cp:lastPrinted>
  <dcterms:created xsi:type="dcterms:W3CDTF">2006-09-16T00:00:00Z</dcterms:created>
  <dcterms:modified xsi:type="dcterms:W3CDTF">2024-10-23T12:35:56Z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DBF05E00F97E4086A39014367F1ACB26_13</vt:lpwstr>
  </property>
  <property fmtid="{D5CDD505-2E9C-101B-9397-08002B2CF9AE}" pid="3" name="KSOProductBuildVer">
    <vt:lpwstr>2052-12.1.0.15712</vt:lpwstr>
  </property>
</Properties>
</file>